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8.xml" ContentType="application/vnd.openxmlformats-officedocument.drawing+xml"/>
  <Override PartName="/xl/worksheets/sheet1.xml" ContentType="application/vnd.openxmlformats-officedocument.spreadsheetml.workshee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5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heme/theme1.xml" ContentType="application/vnd.openxmlformats-officedocument.theme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7875" tabRatio="824" firstSheet="2" activeTab="4"/>
  </bookViews>
  <sheets>
    <sheet name="Financial Assumptions" sheetId="1" r:id="rId1"/>
    <sheet name="Investment Expense Breakdown" sheetId="4" r:id="rId2"/>
    <sheet name="Personnel Plan" sheetId="10" r:id="rId3"/>
    <sheet name="Sales Forecast" sheetId="11" r:id="rId4"/>
    <sheet name="Profit &amp; Loss Statement" sheetId="3" r:id="rId5"/>
    <sheet name="Cash Flow Statement" sheetId="5" r:id="rId6"/>
    <sheet name="Balance Sheet" sheetId="6" r:id="rId7"/>
    <sheet name="Amortization Table" sheetId="8" r:id="rId8"/>
    <sheet name="Sheet10" sheetId="13" r:id="rId9"/>
    <sheet name="Sheet11" sheetId="14" r:id="rId10"/>
  </sheets>
  <externalReferences>
    <externalReference r:id="rId11"/>
  </externalReferences>
  <definedNames>
    <definedName name="OLE_LINK1" localSheetId="3">'Sales Forecast'!$A$71</definedName>
    <definedName name="_xlnm.Print_Area" localSheetId="7">'Amortization Table'!$A$1:$N$55</definedName>
    <definedName name="Z_9054824D_B2F8_4377_8B2A_BF21E8E417D4_.wvu.PrintArea" localSheetId="7" hidden="1">'Amortization Table'!$A$1:$N$55</definedName>
    <definedName name="Z_CB0D7A0D_F1F7_4A32_86E6_963E73BDBE88_.wvu.PrintArea" localSheetId="7" hidden="1">'Amortization Table'!$A$1:$N$55</definedName>
    <definedName name="Z_D6C5E6CD_E7B9_4963_A281_8BF9BE7064DC_.wvu.PrintArea" localSheetId="7" hidden="1">'Amortization Table'!$A$1:$N$55</definedName>
  </definedNames>
  <calcPr calcId="144525"/>
</workbook>
</file>

<file path=xl/calcChain.xml><?xml version="1.0" encoding="utf-8"?>
<calcChain xmlns="http://schemas.openxmlformats.org/spreadsheetml/2006/main">
  <c r="Q51" i="3" l="1"/>
  <c r="G42" i="6"/>
  <c r="P36" i="5" l="1"/>
  <c r="G7" i="6" s="1"/>
  <c r="O5" i="11" l="1"/>
  <c r="P5" i="11"/>
  <c r="O6" i="11"/>
  <c r="P6" i="11"/>
  <c r="P16" i="11" s="1"/>
  <c r="O7" i="11"/>
  <c r="O17" i="11" s="1"/>
  <c r="P7" i="11"/>
  <c r="O8" i="11"/>
  <c r="P8" i="11"/>
  <c r="P18" i="11" s="1"/>
  <c r="O9" i="11"/>
  <c r="O19" i="11" s="1"/>
  <c r="P9" i="11"/>
  <c r="P19" i="11" s="1"/>
  <c r="O10" i="11"/>
  <c r="P10" i="11"/>
  <c r="P20" i="11" s="1"/>
  <c r="O11" i="11"/>
  <c r="O21" i="11" s="1"/>
  <c r="P11" i="11"/>
  <c r="O12" i="11"/>
  <c r="P12" i="11"/>
  <c r="P22" i="11" s="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D15" i="11"/>
  <c r="E15" i="11" s="1"/>
  <c r="F15" i="11" s="1"/>
  <c r="P15" i="11"/>
  <c r="O16" i="11"/>
  <c r="P17" i="11"/>
  <c r="O18" i="11"/>
  <c r="O20" i="11"/>
  <c r="D21" i="11"/>
  <c r="E21" i="11" s="1"/>
  <c r="P21" i="11"/>
  <c r="D22" i="11"/>
  <c r="E22" i="11" s="1"/>
  <c r="O22" i="11"/>
  <c r="A25" i="11"/>
  <c r="C25" i="11"/>
  <c r="C33" i="11" s="1"/>
  <c r="D25" i="11"/>
  <c r="P25" i="11"/>
  <c r="A26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P26" i="11"/>
  <c r="A27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P27" i="11"/>
  <c r="A28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P28" i="11"/>
  <c r="A29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P29" i="11"/>
  <c r="A30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P30" i="11"/>
  <c r="A31" i="11"/>
  <c r="C31" i="11"/>
  <c r="D31" i="11"/>
  <c r="P31" i="11"/>
  <c r="A32" i="11"/>
  <c r="C32" i="11"/>
  <c r="D32" i="11"/>
  <c r="P32" i="11"/>
  <c r="P33" i="11"/>
  <c r="A36" i="11"/>
  <c r="A37" i="11"/>
  <c r="A38" i="11"/>
  <c r="A39" i="11"/>
  <c r="A40" i="11"/>
  <c r="A41" i="11"/>
  <c r="A42" i="11"/>
  <c r="A43" i="11"/>
  <c r="A46" i="11"/>
  <c r="C46" i="11"/>
  <c r="D46" i="11"/>
  <c r="E46" i="11"/>
  <c r="F46" i="11"/>
  <c r="G46" i="11"/>
  <c r="H46" i="11"/>
  <c r="I46" i="11"/>
  <c r="I54" i="11" s="1"/>
  <c r="J46" i="11"/>
  <c r="K46" i="11"/>
  <c r="L46" i="11"/>
  <c r="M46" i="11"/>
  <c r="N46" i="11"/>
  <c r="P46" i="11"/>
  <c r="P54" i="11" s="1"/>
  <c r="A47" i="11"/>
  <c r="C47" i="11"/>
  <c r="D47" i="11"/>
  <c r="E47" i="11"/>
  <c r="F47" i="11"/>
  <c r="G47" i="11"/>
  <c r="H47" i="11"/>
  <c r="I47" i="11"/>
  <c r="J47" i="11"/>
  <c r="K47" i="11"/>
  <c r="L47" i="11"/>
  <c r="M47" i="11"/>
  <c r="N47" i="11"/>
  <c r="P47" i="11"/>
  <c r="A48" i="11"/>
  <c r="C48" i="11"/>
  <c r="D48" i="11"/>
  <c r="E48" i="11"/>
  <c r="F48" i="11"/>
  <c r="G48" i="11"/>
  <c r="H48" i="11"/>
  <c r="I48" i="11"/>
  <c r="J48" i="11"/>
  <c r="K48" i="11"/>
  <c r="L48" i="11"/>
  <c r="M48" i="11"/>
  <c r="N48" i="11"/>
  <c r="P48" i="11"/>
  <c r="A49" i="11"/>
  <c r="C49" i="11"/>
  <c r="D49" i="11"/>
  <c r="O49" i="11" s="1"/>
  <c r="E49" i="11"/>
  <c r="F49" i="11"/>
  <c r="G49" i="11"/>
  <c r="H49" i="11"/>
  <c r="I49" i="11"/>
  <c r="J49" i="11"/>
  <c r="K49" i="11"/>
  <c r="L49" i="11"/>
  <c r="M49" i="11"/>
  <c r="N49" i="11"/>
  <c r="P49" i="11"/>
  <c r="A50" i="11"/>
  <c r="C50" i="11"/>
  <c r="D50" i="11"/>
  <c r="E50" i="11"/>
  <c r="F50" i="11"/>
  <c r="G50" i="11"/>
  <c r="H50" i="11"/>
  <c r="I50" i="11"/>
  <c r="J50" i="11"/>
  <c r="K50" i="11"/>
  <c r="L50" i="11"/>
  <c r="M50" i="11"/>
  <c r="N50" i="11"/>
  <c r="P50" i="11"/>
  <c r="A51" i="11"/>
  <c r="C51" i="11"/>
  <c r="D51" i="11"/>
  <c r="E51" i="11"/>
  <c r="F51" i="11"/>
  <c r="G51" i="11"/>
  <c r="H51" i="11"/>
  <c r="I51" i="11"/>
  <c r="J51" i="11"/>
  <c r="K51" i="11"/>
  <c r="L51" i="11"/>
  <c r="M51" i="11"/>
  <c r="N51" i="11"/>
  <c r="P51" i="11"/>
  <c r="A52" i="11"/>
  <c r="C52" i="11"/>
  <c r="D52" i="11"/>
  <c r="E52" i="11"/>
  <c r="F52" i="11"/>
  <c r="G52" i="11"/>
  <c r="H52" i="11"/>
  <c r="I52" i="11"/>
  <c r="J52" i="11"/>
  <c r="K52" i="11"/>
  <c r="L52" i="11"/>
  <c r="M52" i="11"/>
  <c r="N52" i="11"/>
  <c r="P52" i="11"/>
  <c r="A53" i="11"/>
  <c r="C53" i="11"/>
  <c r="D53" i="11"/>
  <c r="O53" i="11" s="1"/>
  <c r="E53" i="11"/>
  <c r="F53" i="11"/>
  <c r="G53" i="11"/>
  <c r="H53" i="11"/>
  <c r="I53" i="11"/>
  <c r="J53" i="11"/>
  <c r="K53" i="11"/>
  <c r="L53" i="11"/>
  <c r="M53" i="11"/>
  <c r="N53" i="11"/>
  <c r="P53" i="11"/>
  <c r="E54" i="11"/>
  <c r="O30" i="11" l="1"/>
  <c r="G54" i="11"/>
  <c r="M54" i="11"/>
  <c r="F22" i="11"/>
  <c r="F32" i="11" s="1"/>
  <c r="E32" i="11"/>
  <c r="H54" i="11"/>
  <c r="O51" i="11"/>
  <c r="O48" i="11"/>
  <c r="O46" i="11"/>
  <c r="D33" i="11"/>
  <c r="O47" i="11"/>
  <c r="O28" i="11"/>
  <c r="L54" i="11"/>
  <c r="O29" i="11"/>
  <c r="N54" i="11"/>
  <c r="J54" i="11"/>
  <c r="F54" i="11"/>
  <c r="O52" i="11"/>
  <c r="O50" i="11"/>
  <c r="K54" i="11"/>
  <c r="C54" i="11"/>
  <c r="O26" i="11"/>
  <c r="G15" i="11"/>
  <c r="F25" i="11"/>
  <c r="E31" i="11"/>
  <c r="F21" i="11"/>
  <c r="D54" i="11"/>
  <c r="O27" i="11"/>
  <c r="E25" i="11"/>
  <c r="Q5" i="10"/>
  <c r="Q6" i="10"/>
  <c r="Q7" i="10"/>
  <c r="Q31" i="10" s="1"/>
  <c r="E8" i="10"/>
  <c r="F8" i="10"/>
  <c r="G8" i="10"/>
  <c r="H8" i="10"/>
  <c r="Q8" i="10" s="1"/>
  <c r="I8" i="10"/>
  <c r="J8" i="10"/>
  <c r="K8" i="10"/>
  <c r="L8" i="10"/>
  <c r="M8" i="10"/>
  <c r="N8" i="10"/>
  <c r="O8" i="10"/>
  <c r="P8" i="10"/>
  <c r="Q10" i="10"/>
  <c r="Q11" i="10"/>
  <c r="Q12" i="10"/>
  <c r="Q30" i="10" s="1"/>
  <c r="E14" i="10"/>
  <c r="F14" i="10"/>
  <c r="G14" i="10"/>
  <c r="H14" i="10"/>
  <c r="Q14" i="10" s="1"/>
  <c r="I14" i="10"/>
  <c r="J14" i="10"/>
  <c r="K14" i="10"/>
  <c r="L14" i="10"/>
  <c r="M14" i="10"/>
  <c r="N14" i="10"/>
  <c r="O14" i="10"/>
  <c r="P14" i="10"/>
  <c r="Q16" i="10"/>
  <c r="Q17" i="10"/>
  <c r="Q18" i="10"/>
  <c r="Q19" i="10"/>
  <c r="E20" i="10"/>
  <c r="F20" i="10"/>
  <c r="G20" i="10"/>
  <c r="Q20" i="10" s="1"/>
  <c r="H20" i="10"/>
  <c r="I20" i="10"/>
  <c r="J20" i="10"/>
  <c r="K20" i="10"/>
  <c r="L20" i="10"/>
  <c r="M20" i="10"/>
  <c r="N20" i="10"/>
  <c r="O20" i="10"/>
  <c r="P20" i="10"/>
  <c r="Q22" i="10"/>
  <c r="Q23" i="10"/>
  <c r="Q29" i="10" s="1"/>
  <c r="Q32" i="10" s="1"/>
  <c r="Q24" i="10"/>
  <c r="Q25" i="10"/>
  <c r="E26" i="10"/>
  <c r="F26" i="10"/>
  <c r="Q26" i="10" s="1"/>
  <c r="G26" i="10"/>
  <c r="H26" i="10"/>
  <c r="I26" i="10"/>
  <c r="J26" i="10"/>
  <c r="K26" i="10"/>
  <c r="L26" i="10"/>
  <c r="M26" i="10"/>
  <c r="N26" i="10"/>
  <c r="O26" i="10"/>
  <c r="P26" i="10"/>
  <c r="Q28" i="10"/>
  <c r="E29" i="10"/>
  <c r="F29" i="10"/>
  <c r="G29" i="10"/>
  <c r="H29" i="10"/>
  <c r="H32" i="10" s="1"/>
  <c r="I29" i="10"/>
  <c r="J29" i="10"/>
  <c r="K29" i="10"/>
  <c r="L29" i="10"/>
  <c r="L32" i="10" s="1"/>
  <c r="M29" i="10"/>
  <c r="N29" i="10"/>
  <c r="O29" i="10"/>
  <c r="P29" i="10"/>
  <c r="P32" i="10" s="1"/>
  <c r="E30" i="10"/>
  <c r="F30" i="10"/>
  <c r="G30" i="10"/>
  <c r="G32" i="10" s="1"/>
  <c r="H30" i="10"/>
  <c r="I30" i="10"/>
  <c r="J30" i="10"/>
  <c r="K30" i="10"/>
  <c r="K32" i="10" s="1"/>
  <c r="L30" i="10"/>
  <c r="M30" i="10"/>
  <c r="N30" i="10"/>
  <c r="O30" i="10"/>
  <c r="O32" i="10" s="1"/>
  <c r="P30" i="10"/>
  <c r="E31" i="10"/>
  <c r="F31" i="10"/>
  <c r="F32" i="10" s="1"/>
  <c r="G31" i="10"/>
  <c r="H31" i="10"/>
  <c r="I31" i="10"/>
  <c r="J31" i="10"/>
  <c r="J32" i="10" s="1"/>
  <c r="K31" i="10"/>
  <c r="L31" i="10"/>
  <c r="M31" i="10"/>
  <c r="N31" i="10"/>
  <c r="N32" i="10" s="1"/>
  <c r="O31" i="10"/>
  <c r="P31" i="10"/>
  <c r="E32" i="10"/>
  <c r="I32" i="10"/>
  <c r="M32" i="10"/>
  <c r="G22" i="11" l="1"/>
  <c r="O54" i="11"/>
  <c r="G32" i="11"/>
  <c r="H22" i="11"/>
  <c r="E33" i="11"/>
  <c r="G21" i="11"/>
  <c r="F31" i="11"/>
  <c r="F33" i="11" s="1"/>
  <c r="G25" i="11"/>
  <c r="H15" i="11"/>
  <c r="I13" i="4"/>
  <c r="J9" i="8"/>
  <c r="L2" i="8"/>
  <c r="F7" i="8"/>
  <c r="G13" i="8"/>
  <c r="N21" i="8"/>
  <c r="F22" i="8" s="1"/>
  <c r="E22" i="8"/>
  <c r="D23" i="8"/>
  <c r="I22" i="11" l="1"/>
  <c r="H32" i="11"/>
  <c r="I15" i="11"/>
  <c r="H25" i="11"/>
  <c r="H21" i="11"/>
  <c r="G31" i="11"/>
  <c r="G22" i="8"/>
  <c r="K22" i="8" s="1"/>
  <c r="J10" i="8"/>
  <c r="J22" i="8"/>
  <c r="D24" i="8"/>
  <c r="C23" i="8"/>
  <c r="E23" i="8"/>
  <c r="I45" i="6"/>
  <c r="H43" i="6"/>
  <c r="H36" i="6"/>
  <c r="H31" i="6"/>
  <c r="I21" i="6"/>
  <c r="H19" i="6"/>
  <c r="H11" i="6"/>
  <c r="I21" i="11" l="1"/>
  <c r="H31" i="11"/>
  <c r="H33" i="11" s="1"/>
  <c r="J22" i="11"/>
  <c r="I32" i="11"/>
  <c r="J15" i="11"/>
  <c r="I25" i="11"/>
  <c r="G33" i="11"/>
  <c r="H22" i="8"/>
  <c r="L22" i="8" s="1"/>
  <c r="N22" i="8"/>
  <c r="F23" i="8" s="1"/>
  <c r="C24" i="8"/>
  <c r="D25" i="8"/>
  <c r="E24" i="8"/>
  <c r="J11" i="8"/>
  <c r="F15" i="5"/>
  <c r="F34" i="5" s="1"/>
  <c r="F36" i="5" s="1"/>
  <c r="G33" i="5" s="1"/>
  <c r="G15" i="5"/>
  <c r="G34" i="5" s="1"/>
  <c r="H15" i="5"/>
  <c r="I15" i="5"/>
  <c r="J15" i="5"/>
  <c r="J34" i="5" s="1"/>
  <c r="K15" i="5"/>
  <c r="L15" i="5"/>
  <c r="M15" i="5"/>
  <c r="N15" i="5"/>
  <c r="N34" i="5" s="1"/>
  <c r="O15" i="5"/>
  <c r="P15" i="5"/>
  <c r="F33" i="5"/>
  <c r="F29" i="5"/>
  <c r="F35" i="5" s="1"/>
  <c r="G29" i="5"/>
  <c r="G35" i="5" s="1"/>
  <c r="H29" i="5"/>
  <c r="I29" i="5"/>
  <c r="I31" i="5" s="1"/>
  <c r="J29" i="5"/>
  <c r="J35" i="5" s="1"/>
  <c r="K29" i="5"/>
  <c r="K35" i="5" s="1"/>
  <c r="L29" i="5"/>
  <c r="M29" i="5"/>
  <c r="M31" i="5" s="1"/>
  <c r="N29" i="5"/>
  <c r="N35" i="5" s="1"/>
  <c r="O29" i="5"/>
  <c r="O35" i="5" s="1"/>
  <c r="P29" i="5"/>
  <c r="H31" i="5"/>
  <c r="L31" i="5"/>
  <c r="P31" i="5"/>
  <c r="H35" i="5"/>
  <c r="I35" i="5"/>
  <c r="L35" i="5"/>
  <c r="M35" i="5"/>
  <c r="P35" i="5"/>
  <c r="H34" i="5"/>
  <c r="I34" i="5"/>
  <c r="K34" i="5"/>
  <c r="L34" i="5"/>
  <c r="M34" i="5"/>
  <c r="O34" i="5"/>
  <c r="P34" i="5"/>
  <c r="F13" i="5"/>
  <c r="G13" i="5"/>
  <c r="H13" i="5"/>
  <c r="I13" i="5"/>
  <c r="J13" i="5"/>
  <c r="K13" i="5"/>
  <c r="L13" i="5"/>
  <c r="M13" i="5"/>
  <c r="N13" i="5"/>
  <c r="O13" i="5"/>
  <c r="P13" i="5"/>
  <c r="F8" i="5"/>
  <c r="G8" i="5"/>
  <c r="H8" i="5"/>
  <c r="I8" i="5"/>
  <c r="J8" i="5"/>
  <c r="K8" i="5"/>
  <c r="L8" i="5"/>
  <c r="M8" i="5"/>
  <c r="N8" i="5"/>
  <c r="O8" i="5"/>
  <c r="P8" i="5"/>
  <c r="E36" i="5"/>
  <c r="E35" i="5"/>
  <c r="E34" i="5"/>
  <c r="E29" i="5"/>
  <c r="E31" i="5" s="1"/>
  <c r="E15" i="5"/>
  <c r="E13" i="5"/>
  <c r="E8" i="5"/>
  <c r="J32" i="11" l="1"/>
  <c r="K22" i="11"/>
  <c r="K15" i="11"/>
  <c r="J25" i="11"/>
  <c r="I31" i="11"/>
  <c r="I33" i="11" s="1"/>
  <c r="J21" i="11"/>
  <c r="G23" i="8"/>
  <c r="H23" i="8" s="1"/>
  <c r="L23" i="8" s="1"/>
  <c r="D26" i="8"/>
  <c r="C25" i="8"/>
  <c r="J23" i="8"/>
  <c r="J12" i="8"/>
  <c r="E25" i="8"/>
  <c r="G36" i="5"/>
  <c r="H33" i="5" s="1"/>
  <c r="H36" i="5" s="1"/>
  <c r="I33" i="5" s="1"/>
  <c r="I36" i="5" s="1"/>
  <c r="J33" i="5" s="1"/>
  <c r="J36" i="5" s="1"/>
  <c r="K33" i="5" s="1"/>
  <c r="K36" i="5" s="1"/>
  <c r="L33" i="5" s="1"/>
  <c r="L36" i="5" s="1"/>
  <c r="M33" i="5" s="1"/>
  <c r="M36" i="5" s="1"/>
  <c r="N33" i="5" s="1"/>
  <c r="N36" i="5" s="1"/>
  <c r="O33" i="5" s="1"/>
  <c r="O36" i="5" s="1"/>
  <c r="P33" i="5" s="1"/>
  <c r="O31" i="5"/>
  <c r="K31" i="5"/>
  <c r="G31" i="5"/>
  <c r="N31" i="5"/>
  <c r="J31" i="5"/>
  <c r="F31" i="5"/>
  <c r="Q49" i="3"/>
  <c r="Q48" i="3"/>
  <c r="Q42" i="3"/>
  <c r="Q40" i="3"/>
  <c r="Q39" i="3"/>
  <c r="Q23" i="3"/>
  <c r="Q24" i="3"/>
  <c r="Q25" i="3"/>
  <c r="Q26" i="3"/>
  <c r="Q27" i="3"/>
  <c r="Q28" i="3"/>
  <c r="Q29" i="3"/>
  <c r="Q30" i="3"/>
  <c r="Q31" i="3"/>
  <c r="Q32" i="3"/>
  <c r="Q33" i="3"/>
  <c r="Q22" i="3"/>
  <c r="Q16" i="3"/>
  <c r="Q15" i="3"/>
  <c r="Q18" i="3" s="1"/>
  <c r="Q5" i="3"/>
  <c r="Q6" i="3"/>
  <c r="Q7" i="3"/>
  <c r="Q4" i="3"/>
  <c r="Q43" i="3" s="1"/>
  <c r="F43" i="3"/>
  <c r="G43" i="3"/>
  <c r="I43" i="3"/>
  <c r="J43" i="3"/>
  <c r="K43" i="3"/>
  <c r="M43" i="3"/>
  <c r="N43" i="3"/>
  <c r="O43" i="3"/>
  <c r="F42" i="3"/>
  <c r="G42" i="3"/>
  <c r="H42" i="3"/>
  <c r="H43" i="3" s="1"/>
  <c r="I42" i="3"/>
  <c r="J42" i="3"/>
  <c r="K42" i="3"/>
  <c r="L42" i="3"/>
  <c r="L43" i="3" s="1"/>
  <c r="M42" i="3"/>
  <c r="N42" i="3"/>
  <c r="O42" i="3"/>
  <c r="P42" i="3"/>
  <c r="P43" i="3" s="1"/>
  <c r="G36" i="3"/>
  <c r="H36" i="3"/>
  <c r="I36" i="3"/>
  <c r="K36" i="3"/>
  <c r="L36" i="3"/>
  <c r="M36" i="3"/>
  <c r="O36" i="3"/>
  <c r="P36" i="3"/>
  <c r="F35" i="3"/>
  <c r="F36" i="3" s="1"/>
  <c r="G35" i="3"/>
  <c r="H35" i="3"/>
  <c r="I35" i="3"/>
  <c r="I45" i="3" s="1"/>
  <c r="I46" i="3" s="1"/>
  <c r="I51" i="3" s="1"/>
  <c r="I52" i="3" s="1"/>
  <c r="J35" i="3"/>
  <c r="J36" i="3" s="1"/>
  <c r="K35" i="3"/>
  <c r="L35" i="3"/>
  <c r="M35" i="3"/>
  <c r="M45" i="3" s="1"/>
  <c r="M46" i="3" s="1"/>
  <c r="M51" i="3" s="1"/>
  <c r="M52" i="3" s="1"/>
  <c r="N35" i="3"/>
  <c r="N36" i="3" s="1"/>
  <c r="O35" i="3"/>
  <c r="P35" i="3"/>
  <c r="F19" i="3"/>
  <c r="G19" i="3"/>
  <c r="I19" i="3"/>
  <c r="J19" i="3"/>
  <c r="K19" i="3"/>
  <c r="M19" i="3"/>
  <c r="N19" i="3"/>
  <c r="O19" i="3"/>
  <c r="F18" i="3"/>
  <c r="G18" i="3"/>
  <c r="G45" i="3" s="1"/>
  <c r="H18" i="3"/>
  <c r="H19" i="3" s="1"/>
  <c r="I18" i="3"/>
  <c r="J18" i="3"/>
  <c r="K18" i="3"/>
  <c r="K45" i="3" s="1"/>
  <c r="L18" i="3"/>
  <c r="L19" i="3" s="1"/>
  <c r="M18" i="3"/>
  <c r="N18" i="3"/>
  <c r="O18" i="3"/>
  <c r="O45" i="3" s="1"/>
  <c r="P18" i="3"/>
  <c r="P19" i="3" s="1"/>
  <c r="H11" i="3"/>
  <c r="I11" i="3"/>
  <c r="L11" i="3"/>
  <c r="M11" i="3"/>
  <c r="P11" i="3"/>
  <c r="F10" i="3"/>
  <c r="H10" i="3"/>
  <c r="I10" i="3"/>
  <c r="J10" i="3"/>
  <c r="L10" i="3"/>
  <c r="M10" i="3"/>
  <c r="N10" i="3"/>
  <c r="P10" i="3"/>
  <c r="F8" i="3"/>
  <c r="G8" i="3"/>
  <c r="G10" i="3" s="1"/>
  <c r="H8" i="3"/>
  <c r="I8" i="3"/>
  <c r="J8" i="3"/>
  <c r="K8" i="3"/>
  <c r="K10" i="3" s="1"/>
  <c r="L8" i="3"/>
  <c r="M8" i="3"/>
  <c r="N8" i="3"/>
  <c r="O8" i="3"/>
  <c r="O10" i="3" s="1"/>
  <c r="P8" i="3"/>
  <c r="E42" i="3"/>
  <c r="E43" i="3" s="1"/>
  <c r="E35" i="3"/>
  <c r="E36" i="3" s="1"/>
  <c r="E18" i="3"/>
  <c r="E19" i="3" s="1"/>
  <c r="E8" i="3"/>
  <c r="E10" i="3" s="1"/>
  <c r="E11" i="3" s="1"/>
  <c r="I29" i="4"/>
  <c r="M5" i="4"/>
  <c r="N23" i="8" l="1"/>
  <c r="F24" i="8" s="1"/>
  <c r="J24" i="8" s="1"/>
  <c r="K25" i="11"/>
  <c r="L15" i="11"/>
  <c r="K21" i="11"/>
  <c r="J31" i="11"/>
  <c r="J33" i="11" s="1"/>
  <c r="K32" i="11"/>
  <c r="L22" i="11"/>
  <c r="K23" i="8"/>
  <c r="C26" i="8"/>
  <c r="D27" i="8"/>
  <c r="J13" i="8"/>
  <c r="E26" i="8"/>
  <c r="Q35" i="3"/>
  <c r="Q45" i="3" s="1"/>
  <c r="Q19" i="3"/>
  <c r="Q8" i="3"/>
  <c r="Q10" i="3" s="1"/>
  <c r="Q36" i="3"/>
  <c r="J46" i="3"/>
  <c r="J51" i="3" s="1"/>
  <c r="J52" i="3" s="1"/>
  <c r="O46" i="3"/>
  <c r="O51" i="3" s="1"/>
  <c r="O52" i="3" s="1"/>
  <c r="O11" i="3"/>
  <c r="K46" i="3"/>
  <c r="K51" i="3" s="1"/>
  <c r="K52" i="3" s="1"/>
  <c r="K11" i="3"/>
  <c r="G46" i="3"/>
  <c r="G51" i="3" s="1"/>
  <c r="G52" i="3" s="1"/>
  <c r="G11" i="3"/>
  <c r="N45" i="3"/>
  <c r="N46" i="3" s="1"/>
  <c r="N51" i="3" s="1"/>
  <c r="N52" i="3" s="1"/>
  <c r="J45" i="3"/>
  <c r="F45" i="3"/>
  <c r="F46" i="3" s="1"/>
  <c r="F51" i="3" s="1"/>
  <c r="F52" i="3" s="1"/>
  <c r="P45" i="3"/>
  <c r="P46" i="3" s="1"/>
  <c r="P51" i="3" s="1"/>
  <c r="P52" i="3" s="1"/>
  <c r="L45" i="3"/>
  <c r="L46" i="3" s="1"/>
  <c r="L51" i="3" s="1"/>
  <c r="L52" i="3" s="1"/>
  <c r="H45" i="3"/>
  <c r="H46" i="3" s="1"/>
  <c r="H51" i="3" s="1"/>
  <c r="H52" i="3" s="1"/>
  <c r="N11" i="3"/>
  <c r="J11" i="3"/>
  <c r="F11" i="3"/>
  <c r="E45" i="3"/>
  <c r="E46" i="3" s="1"/>
  <c r="E51" i="3" s="1"/>
  <c r="E52" i="3" s="1"/>
  <c r="G24" i="8" l="1"/>
  <c r="H24" i="8" s="1"/>
  <c r="L24" i="8" s="1"/>
  <c r="L21" i="11"/>
  <c r="K31" i="11"/>
  <c r="K33" i="11" s="1"/>
  <c r="M22" i="11"/>
  <c r="L32" i="11"/>
  <c r="M15" i="11"/>
  <c r="L25" i="11"/>
  <c r="D28" i="8"/>
  <c r="C27" i="8"/>
  <c r="E27" i="8"/>
  <c r="Q46" i="3"/>
  <c r="Q52" i="3" s="1"/>
  <c r="Q11" i="3"/>
  <c r="N24" i="8" l="1"/>
  <c r="F25" i="8" s="1"/>
  <c r="J25" i="8" s="1"/>
  <c r="K24" i="8"/>
  <c r="N22" i="11"/>
  <c r="N32" i="11" s="1"/>
  <c r="M32" i="11"/>
  <c r="N15" i="11"/>
  <c r="N25" i="11" s="1"/>
  <c r="M25" i="11"/>
  <c r="L31" i="11"/>
  <c r="L33" i="11" s="1"/>
  <c r="M21" i="11"/>
  <c r="E28" i="8"/>
  <c r="C28" i="8"/>
  <c r="D29" i="8"/>
  <c r="G25" i="8" l="1"/>
  <c r="N25" i="8" s="1"/>
  <c r="F26" i="8" s="1"/>
  <c r="G26" i="8" s="1"/>
  <c r="H26" i="8" s="1"/>
  <c r="O32" i="11"/>
  <c r="O25" i="11"/>
  <c r="O15" i="11" s="1"/>
  <c r="M31" i="11"/>
  <c r="N21" i="11"/>
  <c r="N31" i="11" s="1"/>
  <c r="O31" i="11" s="1"/>
  <c r="M33" i="11"/>
  <c r="D30" i="8"/>
  <c r="C29" i="8"/>
  <c r="E29" i="8"/>
  <c r="K25" i="8" l="1"/>
  <c r="K26" i="8" s="1"/>
  <c r="J26" i="8"/>
  <c r="N26" i="8"/>
  <c r="F27" i="8" s="1"/>
  <c r="J27" i="8" s="1"/>
  <c r="H25" i="8"/>
  <c r="L25" i="8" s="1"/>
  <c r="L26" i="8" s="1"/>
  <c r="O33" i="11"/>
  <c r="N33" i="11"/>
  <c r="E30" i="8"/>
  <c r="C30" i="8"/>
  <c r="D31" i="8"/>
  <c r="G27" i="8" l="1"/>
  <c r="H27" i="8" s="1"/>
  <c r="L27" i="8" s="1"/>
  <c r="E31" i="8"/>
  <c r="D32" i="8"/>
  <c r="C31" i="8"/>
  <c r="N27" i="8" l="1"/>
  <c r="F28" i="8" s="1"/>
  <c r="J28" i="8" s="1"/>
  <c r="K27" i="8"/>
  <c r="C32" i="8"/>
  <c r="D33" i="8"/>
  <c r="E32" i="8"/>
  <c r="G28" i="8" l="1"/>
  <c r="K28" i="8" s="1"/>
  <c r="D34" i="8"/>
  <c r="C33" i="8"/>
  <c r="E33" i="8"/>
  <c r="H28" i="8" l="1"/>
  <c r="L28" i="8" s="1"/>
  <c r="N28" i="8"/>
  <c r="F29" i="8" s="1"/>
  <c r="E34" i="8"/>
  <c r="C34" i="8"/>
  <c r="D35" i="8"/>
  <c r="J29" i="8" l="1"/>
  <c r="G29" i="8"/>
  <c r="E35" i="8"/>
  <c r="D36" i="8"/>
  <c r="C35" i="8"/>
  <c r="H29" i="8" l="1"/>
  <c r="L29" i="8" s="1"/>
  <c r="N29" i="8"/>
  <c r="F30" i="8" s="1"/>
  <c r="K29" i="8"/>
  <c r="E36" i="8"/>
  <c r="C36" i="8"/>
  <c r="D37" i="8"/>
  <c r="J30" i="8" l="1"/>
  <c r="G30" i="8"/>
  <c r="D38" i="8"/>
  <c r="C37" i="8"/>
  <c r="E37" i="8"/>
  <c r="H30" i="8" l="1"/>
  <c r="L30" i="8" s="1"/>
  <c r="N30" i="8"/>
  <c r="F31" i="8" s="1"/>
  <c r="K30" i="8"/>
  <c r="E38" i="8"/>
  <c r="C38" i="8"/>
  <c r="D39" i="8"/>
  <c r="J31" i="8" l="1"/>
  <c r="G31" i="8"/>
  <c r="H31" i="8"/>
  <c r="L31" i="8" s="1"/>
  <c r="D40" i="8"/>
  <c r="C39" i="8"/>
  <c r="E39" i="8"/>
  <c r="K31" i="8" l="1"/>
  <c r="N31" i="8"/>
  <c r="F32" i="8" s="1"/>
  <c r="E40" i="8"/>
  <c r="C40" i="8"/>
  <c r="D41" i="8"/>
  <c r="G32" i="8" l="1"/>
  <c r="J32" i="8"/>
  <c r="D42" i="8"/>
  <c r="C41" i="8"/>
  <c r="E41" i="8"/>
  <c r="H32" i="8" l="1"/>
  <c r="L32" i="8" s="1"/>
  <c r="N32" i="8"/>
  <c r="F33" i="8" s="1"/>
  <c r="K32" i="8"/>
  <c r="E42" i="8"/>
  <c r="C42" i="8"/>
  <c r="D43" i="8"/>
  <c r="G33" i="8" l="1"/>
  <c r="J33" i="8"/>
  <c r="H33" i="8"/>
  <c r="L33" i="8" s="1"/>
  <c r="D44" i="8"/>
  <c r="C43" i="8"/>
  <c r="E43" i="8"/>
  <c r="K33" i="8" l="1"/>
  <c r="N33" i="8"/>
  <c r="F34" i="8" s="1"/>
  <c r="E44" i="8"/>
  <c r="C44" i="8"/>
  <c r="D45" i="8"/>
  <c r="G34" i="8" l="1"/>
  <c r="J34" i="8"/>
  <c r="H34" i="8"/>
  <c r="L34" i="8" s="1"/>
  <c r="D46" i="8"/>
  <c r="C45" i="8"/>
  <c r="E45" i="8"/>
  <c r="N34" i="8" l="1"/>
  <c r="F35" i="8" s="1"/>
  <c r="K34" i="8"/>
  <c r="E46" i="8"/>
  <c r="C46" i="8"/>
  <c r="D47" i="8"/>
  <c r="J35" i="8" l="1"/>
  <c r="G35" i="8"/>
  <c r="C47" i="8"/>
  <c r="D48" i="8"/>
  <c r="E47" i="8"/>
  <c r="H35" i="8" l="1"/>
  <c r="L35" i="8" s="1"/>
  <c r="N35" i="8"/>
  <c r="F36" i="8" s="1"/>
  <c r="K35" i="8"/>
  <c r="C48" i="8"/>
  <c r="D49" i="8"/>
  <c r="E48" i="8"/>
  <c r="J36" i="8" l="1"/>
  <c r="G36" i="8"/>
  <c r="E49" i="8"/>
  <c r="C49" i="8"/>
  <c r="D50" i="8"/>
  <c r="H36" i="8" l="1"/>
  <c r="L36" i="8" s="1"/>
  <c r="K36" i="8"/>
  <c r="N36" i="8"/>
  <c r="F37" i="8" s="1"/>
  <c r="E50" i="8"/>
  <c r="C50" i="8"/>
  <c r="D51" i="8"/>
  <c r="G37" i="8" l="1"/>
  <c r="H37" i="8" s="1"/>
  <c r="L37" i="8" s="1"/>
  <c r="J37" i="8"/>
  <c r="C51" i="8"/>
  <c r="D52" i="8"/>
  <c r="E51" i="8"/>
  <c r="K37" i="8" l="1"/>
  <c r="N37" i="8"/>
  <c r="F38" i="8" s="1"/>
  <c r="E52" i="8"/>
  <c r="C52" i="8"/>
  <c r="D53" i="8"/>
  <c r="G38" i="8" l="1"/>
  <c r="J38" i="8"/>
  <c r="C53" i="8"/>
  <c r="D54" i="8"/>
  <c r="E53" i="8"/>
  <c r="N38" i="8" l="1"/>
  <c r="F39" i="8" s="1"/>
  <c r="K38" i="8"/>
  <c r="H38" i="8"/>
  <c r="L38" i="8" s="1"/>
  <c r="E54" i="8"/>
  <c r="C54" i="8"/>
  <c r="D55" i="8"/>
  <c r="J39" i="8" l="1"/>
  <c r="G39" i="8"/>
  <c r="D56" i="8"/>
  <c r="C55" i="8"/>
  <c r="E55" i="8"/>
  <c r="H39" i="8" l="1"/>
  <c r="L39" i="8" s="1"/>
  <c r="N39" i="8"/>
  <c r="F40" i="8" s="1"/>
  <c r="K39" i="8"/>
  <c r="E56" i="8"/>
  <c r="C56" i="8"/>
  <c r="D57" i="8"/>
  <c r="G40" i="8" l="1"/>
  <c r="H40" i="8" s="1"/>
  <c r="L40" i="8" s="1"/>
  <c r="J40" i="8"/>
  <c r="E57" i="8"/>
  <c r="D58" i="8"/>
  <c r="C57" i="8"/>
  <c r="K40" i="8" l="1"/>
  <c r="N40" i="8"/>
  <c r="F41" i="8" s="1"/>
  <c r="C58" i="8"/>
  <c r="D59" i="8"/>
  <c r="E58" i="8"/>
  <c r="G41" i="8" l="1"/>
  <c r="J41" i="8"/>
  <c r="H41" i="8"/>
  <c r="L41" i="8" s="1"/>
  <c r="D60" i="8"/>
  <c r="C59" i="8"/>
  <c r="E59" i="8"/>
  <c r="N41" i="8" l="1"/>
  <c r="F42" i="8" s="1"/>
  <c r="K41" i="8"/>
  <c r="E60" i="8"/>
  <c r="C60" i="8"/>
  <c r="D61" i="8"/>
  <c r="G42" i="8" l="1"/>
  <c r="J42" i="8"/>
  <c r="E61" i="8"/>
  <c r="D62" i="8"/>
  <c r="C61" i="8"/>
  <c r="H42" i="8" l="1"/>
  <c r="L42" i="8" s="1"/>
  <c r="N42" i="8"/>
  <c r="F43" i="8" s="1"/>
  <c r="K42" i="8"/>
  <c r="E62" i="8"/>
  <c r="C62" i="8"/>
  <c r="D63" i="8"/>
  <c r="J43" i="8" l="1"/>
  <c r="G43" i="8"/>
  <c r="D64" i="8"/>
  <c r="C63" i="8"/>
  <c r="E63" i="8"/>
  <c r="H43" i="8" l="1"/>
  <c r="L43" i="8" s="1"/>
  <c r="N43" i="8"/>
  <c r="F44" i="8" s="1"/>
  <c r="K43" i="8"/>
  <c r="E64" i="8"/>
  <c r="C64" i="8"/>
  <c r="D65" i="8"/>
  <c r="G44" i="8" l="1"/>
  <c r="J44" i="8"/>
  <c r="H44" i="8"/>
  <c r="L44" i="8" s="1"/>
  <c r="D66" i="8"/>
  <c r="C65" i="8"/>
  <c r="E65" i="8"/>
  <c r="K44" i="8" l="1"/>
  <c r="N44" i="8"/>
  <c r="F45" i="8" s="1"/>
  <c r="E66" i="8"/>
  <c r="C66" i="8"/>
  <c r="D67" i="8"/>
  <c r="G45" i="8" l="1"/>
  <c r="J45" i="8"/>
  <c r="H45" i="8"/>
  <c r="L45" i="8" s="1"/>
  <c r="E67" i="8"/>
  <c r="D68" i="8"/>
  <c r="C67" i="8"/>
  <c r="K45" i="8" l="1"/>
  <c r="N45" i="8"/>
  <c r="F46" i="8" s="1"/>
  <c r="C68" i="8"/>
  <c r="D69" i="8"/>
  <c r="E68" i="8"/>
  <c r="G46" i="8" l="1"/>
  <c r="J46" i="8"/>
  <c r="D70" i="8"/>
  <c r="C69" i="8"/>
  <c r="E69" i="8"/>
  <c r="H46" i="8" l="1"/>
  <c r="L46" i="8" s="1"/>
  <c r="K46" i="8"/>
  <c r="N46" i="8"/>
  <c r="F47" i="8" s="1"/>
  <c r="D71" i="8"/>
  <c r="C70" i="8"/>
  <c r="E70" i="8"/>
  <c r="J47" i="8" l="1"/>
  <c r="G47" i="8"/>
  <c r="E71" i="8"/>
  <c r="D72" i="8"/>
  <c r="C71" i="8"/>
  <c r="H47" i="8" l="1"/>
  <c r="L47" i="8" s="1"/>
  <c r="N47" i="8"/>
  <c r="F48" i="8" s="1"/>
  <c r="K47" i="8"/>
  <c r="E72" i="8"/>
  <c r="C72" i="8"/>
  <c r="D73" i="8"/>
  <c r="G48" i="8" l="1"/>
  <c r="J48" i="8"/>
  <c r="H48" i="8"/>
  <c r="L48" i="8" s="1"/>
  <c r="E73" i="8"/>
  <c r="D74" i="8"/>
  <c r="C73" i="8"/>
  <c r="K48" i="8" l="1"/>
  <c r="N48" i="8"/>
  <c r="F49" i="8" s="1"/>
  <c r="E74" i="8"/>
  <c r="C74" i="8"/>
  <c r="D75" i="8"/>
  <c r="G49" i="8" l="1"/>
  <c r="J49" i="8"/>
  <c r="D76" i="8"/>
  <c r="C75" i="8"/>
  <c r="E75" i="8"/>
  <c r="H49" i="8" l="1"/>
  <c r="L49" i="8" s="1"/>
  <c r="N49" i="8"/>
  <c r="F50" i="8" s="1"/>
  <c r="K49" i="8"/>
  <c r="E76" i="8"/>
  <c r="C76" i="8"/>
  <c r="D77" i="8"/>
  <c r="J50" i="8" l="1"/>
  <c r="G50" i="8"/>
  <c r="D78" i="8"/>
  <c r="C77" i="8"/>
  <c r="E77" i="8"/>
  <c r="H50" i="8" l="1"/>
  <c r="L50" i="8" s="1"/>
  <c r="K50" i="8"/>
  <c r="N50" i="8"/>
  <c r="F51" i="8" s="1"/>
  <c r="E78" i="8"/>
  <c r="C78" i="8"/>
  <c r="D79" i="8"/>
  <c r="G51" i="8" l="1"/>
  <c r="J51" i="8"/>
  <c r="D80" i="8"/>
  <c r="C79" i="8"/>
  <c r="E79" i="8"/>
  <c r="H51" i="8" l="1"/>
  <c r="L51" i="8" s="1"/>
  <c r="N51" i="8"/>
  <c r="F52" i="8" s="1"/>
  <c r="K51" i="8"/>
  <c r="E80" i="8"/>
  <c r="C80" i="8"/>
  <c r="D81" i="8"/>
  <c r="G52" i="8" l="1"/>
  <c r="J52" i="8"/>
  <c r="D83" i="8"/>
  <c r="C81" i="8"/>
  <c r="E81" i="8"/>
  <c r="H52" i="8" l="1"/>
  <c r="L52" i="8" s="1"/>
  <c r="K52" i="8"/>
  <c r="N52" i="8"/>
  <c r="F53" i="8" s="1"/>
  <c r="E83" i="8"/>
  <c r="C83" i="8"/>
  <c r="D84" i="8"/>
  <c r="G53" i="8" l="1"/>
  <c r="J53" i="8"/>
  <c r="D85" i="8"/>
  <c r="C84" i="8"/>
  <c r="E84" i="8"/>
  <c r="H53" i="8" l="1"/>
  <c r="L53" i="8" s="1"/>
  <c r="K53" i="8"/>
  <c r="N53" i="8"/>
  <c r="F54" i="8" s="1"/>
  <c r="E85" i="8"/>
  <c r="C85" i="8"/>
  <c r="D86" i="8"/>
  <c r="G54" i="8" l="1"/>
  <c r="J54" i="8"/>
  <c r="E86" i="8"/>
  <c r="D87" i="8"/>
  <c r="C86" i="8"/>
  <c r="H54" i="8" l="1"/>
  <c r="L54" i="8" s="1"/>
  <c r="K54" i="8"/>
  <c r="N54" i="8"/>
  <c r="F55" i="8" s="1"/>
  <c r="E87" i="8"/>
  <c r="C87" i="8"/>
  <c r="D88" i="8"/>
  <c r="G55" i="8" l="1"/>
  <c r="J55" i="8"/>
  <c r="D89" i="8"/>
  <c r="C88" i="8"/>
  <c r="E88" i="8"/>
  <c r="H55" i="8" l="1"/>
  <c r="L55" i="8" s="1"/>
  <c r="K55" i="8"/>
  <c r="N55" i="8"/>
  <c r="F56" i="8" s="1"/>
  <c r="E89" i="8"/>
  <c r="C89" i="8"/>
  <c r="D90" i="8"/>
  <c r="G56" i="8" l="1"/>
  <c r="J56" i="8"/>
  <c r="D91" i="8"/>
  <c r="C90" i="8"/>
  <c r="E90" i="8"/>
  <c r="H56" i="8" l="1"/>
  <c r="L56" i="8" s="1"/>
  <c r="N56" i="8"/>
  <c r="F57" i="8" s="1"/>
  <c r="K56" i="8"/>
  <c r="E91" i="8"/>
  <c r="C91" i="8"/>
  <c r="D92" i="8"/>
  <c r="G57" i="8" l="1"/>
  <c r="J57" i="8"/>
  <c r="D93" i="8"/>
  <c r="C92" i="8"/>
  <c r="E92" i="8"/>
  <c r="H57" i="8" l="1"/>
  <c r="L57" i="8" s="1"/>
  <c r="N57" i="8"/>
  <c r="F58" i="8" s="1"/>
  <c r="K57" i="8"/>
  <c r="E93" i="8"/>
  <c r="C93" i="8"/>
  <c r="D94" i="8"/>
  <c r="G58" i="8" l="1"/>
  <c r="H58" i="8" s="1"/>
  <c r="L58" i="8" s="1"/>
  <c r="J58" i="8"/>
  <c r="E94" i="8"/>
  <c r="D95" i="8"/>
  <c r="C94" i="8"/>
  <c r="K58" i="8" l="1"/>
  <c r="N58" i="8"/>
  <c r="F59" i="8" s="1"/>
  <c r="E95" i="8"/>
  <c r="C95" i="8"/>
  <c r="D96" i="8"/>
  <c r="G59" i="8" l="1"/>
  <c r="J59" i="8"/>
  <c r="D97" i="8"/>
  <c r="C96" i="8"/>
  <c r="E96" i="8"/>
  <c r="H59" i="8" l="1"/>
  <c r="L59" i="8" s="1"/>
  <c r="N59" i="8"/>
  <c r="F60" i="8" s="1"/>
  <c r="K59" i="8"/>
  <c r="E97" i="8"/>
  <c r="C97" i="8"/>
  <c r="D98" i="8"/>
  <c r="J60" i="8" l="1"/>
  <c r="G60" i="8"/>
  <c r="D99" i="8"/>
  <c r="C98" i="8"/>
  <c r="E98" i="8"/>
  <c r="H60" i="8" l="1"/>
  <c r="L60" i="8" s="1"/>
  <c r="K60" i="8"/>
  <c r="N60" i="8"/>
  <c r="F61" i="8" s="1"/>
  <c r="E99" i="8"/>
  <c r="C99" i="8"/>
  <c r="D100" i="8"/>
  <c r="G61" i="8" l="1"/>
  <c r="J61" i="8"/>
  <c r="H61" i="8"/>
  <c r="L61" i="8" s="1"/>
  <c r="D101" i="8"/>
  <c r="C100" i="8"/>
  <c r="E100" i="8"/>
  <c r="N61" i="8" l="1"/>
  <c r="F62" i="8" s="1"/>
  <c r="K61" i="8"/>
  <c r="E101" i="8"/>
  <c r="C101" i="8"/>
  <c r="D102" i="8"/>
  <c r="G62" i="8" l="1"/>
  <c r="J62" i="8"/>
  <c r="H62" i="8"/>
  <c r="L62" i="8" s="1"/>
  <c r="D103" i="8"/>
  <c r="C102" i="8"/>
  <c r="E102" i="8"/>
  <c r="K62" i="8" l="1"/>
  <c r="N62" i="8"/>
  <c r="F63" i="8" s="1"/>
  <c r="E103" i="8"/>
  <c r="D104" i="8"/>
  <c r="C103" i="8"/>
  <c r="J63" i="8" l="1"/>
  <c r="G63" i="8"/>
  <c r="D105" i="8"/>
  <c r="C104" i="8"/>
  <c r="E104" i="8"/>
  <c r="K63" i="8" l="1"/>
  <c r="N63" i="8"/>
  <c r="F64" i="8" s="1"/>
  <c r="H63" i="8"/>
  <c r="L63" i="8" s="1"/>
  <c r="E105" i="8"/>
  <c r="C105" i="8"/>
  <c r="D106" i="8"/>
  <c r="J64" i="8" l="1"/>
  <c r="G64" i="8"/>
  <c r="D107" i="8"/>
  <c r="C106" i="8"/>
  <c r="E106" i="8"/>
  <c r="H64" i="8" l="1"/>
  <c r="L64" i="8" s="1"/>
  <c r="K64" i="8"/>
  <c r="N64" i="8"/>
  <c r="F65" i="8" s="1"/>
  <c r="E107" i="8"/>
  <c r="C107" i="8"/>
  <c r="D108" i="8"/>
  <c r="G65" i="8" l="1"/>
  <c r="J65" i="8"/>
  <c r="D109" i="8"/>
  <c r="C108" i="8"/>
  <c r="E108" i="8"/>
  <c r="H65" i="8" l="1"/>
  <c r="L65" i="8" s="1"/>
  <c r="K65" i="8"/>
  <c r="N65" i="8"/>
  <c r="F66" i="8" s="1"/>
  <c r="E109" i="8"/>
  <c r="C109" i="8"/>
  <c r="D110" i="8"/>
  <c r="G66" i="8" l="1"/>
  <c r="J66" i="8"/>
  <c r="H66" i="8"/>
  <c r="L66" i="8" s="1"/>
  <c r="D111" i="8"/>
  <c r="C110" i="8"/>
  <c r="E110" i="8"/>
  <c r="N66" i="8" l="1"/>
  <c r="F67" i="8" s="1"/>
  <c r="K66" i="8"/>
  <c r="E111" i="8"/>
  <c r="D112" i="8"/>
  <c r="C111" i="8"/>
  <c r="G67" i="8" l="1"/>
  <c r="H67" i="8" s="1"/>
  <c r="L67" i="8" s="1"/>
  <c r="J67" i="8"/>
  <c r="C112" i="8"/>
  <c r="D113" i="8"/>
  <c r="E112" i="8"/>
  <c r="N67" i="8" l="1"/>
  <c r="F68" i="8" s="1"/>
  <c r="K67" i="8"/>
  <c r="D114" i="8"/>
  <c r="C113" i="8"/>
  <c r="E113" i="8"/>
  <c r="G68" i="8" l="1"/>
  <c r="J68" i="8"/>
  <c r="E114" i="8"/>
  <c r="C114" i="8"/>
  <c r="D115" i="8"/>
  <c r="H68" i="8" l="1"/>
  <c r="L68" i="8" s="1"/>
  <c r="K68" i="8"/>
  <c r="N68" i="8"/>
  <c r="F69" i="8" s="1"/>
  <c r="D116" i="8"/>
  <c r="C115" i="8"/>
  <c r="E115" i="8"/>
  <c r="G69" i="8" l="1"/>
  <c r="J69" i="8"/>
  <c r="H69" i="8"/>
  <c r="L69" i="8" s="1"/>
  <c r="C116" i="8"/>
  <c r="D117" i="8"/>
  <c r="E116" i="8"/>
  <c r="K69" i="8" l="1"/>
  <c r="N69" i="8"/>
  <c r="F70" i="8" s="1"/>
  <c r="E117" i="8"/>
  <c r="D118" i="8"/>
  <c r="C117" i="8"/>
  <c r="G70" i="8" l="1"/>
  <c r="J70" i="8"/>
  <c r="E118" i="8"/>
  <c r="C118" i="8"/>
  <c r="D119" i="8"/>
  <c r="H70" i="8" l="1"/>
  <c r="L70" i="8" s="1"/>
  <c r="N70" i="8"/>
  <c r="F71" i="8" s="1"/>
  <c r="K70" i="8"/>
  <c r="E119" i="8"/>
  <c r="D120" i="8"/>
  <c r="C119" i="8"/>
  <c r="J71" i="8" l="1"/>
  <c r="G71" i="8"/>
  <c r="C120" i="8"/>
  <c r="D121" i="8"/>
  <c r="E120" i="8"/>
  <c r="H71" i="8" l="1"/>
  <c r="L71" i="8" s="1"/>
  <c r="K71" i="8"/>
  <c r="N71" i="8"/>
  <c r="F72" i="8" s="1"/>
  <c r="E121" i="8"/>
  <c r="D122" i="8"/>
  <c r="C121" i="8"/>
  <c r="G72" i="8" l="1"/>
  <c r="J72" i="8"/>
  <c r="H72" i="8"/>
  <c r="L72" i="8" s="1"/>
  <c r="E122" i="8"/>
  <c r="C122" i="8"/>
  <c r="D123" i="8"/>
  <c r="N72" i="8" l="1"/>
  <c r="F73" i="8" s="1"/>
  <c r="K72" i="8"/>
  <c r="E123" i="8"/>
  <c r="D124" i="8"/>
  <c r="C123" i="8"/>
  <c r="G73" i="8" l="1"/>
  <c r="J73" i="8"/>
  <c r="E124" i="8"/>
  <c r="C124" i="8"/>
  <c r="D125" i="8"/>
  <c r="H73" i="8" l="1"/>
  <c r="L73" i="8" s="1"/>
  <c r="N73" i="8"/>
  <c r="F74" i="8" s="1"/>
  <c r="K73" i="8"/>
  <c r="E125" i="8"/>
  <c r="D126" i="8"/>
  <c r="C125" i="8"/>
  <c r="J74" i="8" l="1"/>
  <c r="G74" i="8"/>
  <c r="E126" i="8"/>
  <c r="C126" i="8"/>
  <c r="D127" i="8"/>
  <c r="H74" i="8" l="1"/>
  <c r="L74" i="8" s="1"/>
  <c r="N74" i="8"/>
  <c r="F75" i="8" s="1"/>
  <c r="K74" i="8"/>
  <c r="E127" i="8"/>
  <c r="D128" i="8"/>
  <c r="C127" i="8"/>
  <c r="G75" i="8" l="1"/>
  <c r="J75" i="8"/>
  <c r="H75" i="8"/>
  <c r="L75" i="8" s="1"/>
  <c r="E128" i="8"/>
  <c r="C128" i="8"/>
  <c r="D129" i="8"/>
  <c r="K75" i="8" l="1"/>
  <c r="N75" i="8"/>
  <c r="F76" i="8" s="1"/>
  <c r="E129" i="8"/>
  <c r="D130" i="8"/>
  <c r="C129" i="8"/>
  <c r="G76" i="8" l="1"/>
  <c r="J76" i="8"/>
  <c r="E130" i="8"/>
  <c r="C130" i="8"/>
  <c r="D131" i="8"/>
  <c r="H76" i="8" l="1"/>
  <c r="L76" i="8" s="1"/>
  <c r="N76" i="8"/>
  <c r="F77" i="8" s="1"/>
  <c r="K76" i="8"/>
  <c r="D132" i="8"/>
  <c r="C131" i="8"/>
  <c r="E131" i="8"/>
  <c r="G77" i="8" l="1"/>
  <c r="J77" i="8"/>
  <c r="C132" i="8"/>
  <c r="D133" i="8"/>
  <c r="E132" i="8"/>
  <c r="H77" i="8" l="1"/>
  <c r="L77" i="8" s="1"/>
  <c r="N77" i="8"/>
  <c r="F78" i="8" s="1"/>
  <c r="K77" i="8"/>
  <c r="E133" i="8"/>
  <c r="D134" i="8"/>
  <c r="C133" i="8"/>
  <c r="G78" i="8" l="1"/>
  <c r="J78" i="8"/>
  <c r="E134" i="8"/>
  <c r="C134" i="8"/>
  <c r="D135" i="8"/>
  <c r="H78" i="8" l="1"/>
  <c r="L78" i="8" s="1"/>
  <c r="K78" i="8"/>
  <c r="N78" i="8"/>
  <c r="F79" i="8" s="1"/>
  <c r="E135" i="8"/>
  <c r="D136" i="8"/>
  <c r="C135" i="8"/>
  <c r="G79" i="8" l="1"/>
  <c r="J79" i="8"/>
  <c r="C136" i="8"/>
  <c r="D137" i="8"/>
  <c r="E136" i="8"/>
  <c r="H79" i="8" l="1"/>
  <c r="L79" i="8" s="1"/>
  <c r="K79" i="8"/>
  <c r="N79" i="8"/>
  <c r="F80" i="8" s="1"/>
  <c r="D138" i="8"/>
  <c r="C137" i="8"/>
  <c r="E137" i="8"/>
  <c r="G80" i="8" l="1"/>
  <c r="H80" i="8" s="1"/>
  <c r="L80" i="8" s="1"/>
  <c r="J80" i="8"/>
  <c r="E138" i="8"/>
  <c r="C138" i="8"/>
  <c r="D139" i="8"/>
  <c r="K80" i="8" l="1"/>
  <c r="N80" i="8"/>
  <c r="F81" i="8" s="1"/>
  <c r="D140" i="8"/>
  <c r="C139" i="8"/>
  <c r="E139" i="8"/>
  <c r="G81" i="8" l="1"/>
  <c r="H81" i="8"/>
  <c r="L81" i="8" s="1"/>
  <c r="J81" i="8"/>
  <c r="E140" i="8"/>
  <c r="C140" i="8"/>
  <c r="D141" i="8"/>
  <c r="N81" i="8" l="1"/>
  <c r="F83" i="8" s="1"/>
  <c r="K81" i="8"/>
  <c r="D142" i="8"/>
  <c r="C141" i="8"/>
  <c r="E141" i="8"/>
  <c r="J83" i="8" l="1"/>
  <c r="G83" i="8"/>
  <c r="H83" i="8" s="1"/>
  <c r="L83" i="8" s="1"/>
  <c r="E142" i="8"/>
  <c r="C142" i="8"/>
  <c r="D143" i="8"/>
  <c r="K83" i="8" l="1"/>
  <c r="N83" i="8"/>
  <c r="F84" i="8" s="1"/>
  <c r="E143" i="8"/>
  <c r="D144" i="8"/>
  <c r="C143" i="8"/>
  <c r="J84" i="8" l="1"/>
  <c r="G84" i="8"/>
  <c r="H84" i="8" s="1"/>
  <c r="L84" i="8" s="1"/>
  <c r="E144" i="8"/>
  <c r="C144" i="8"/>
  <c r="D145" i="8"/>
  <c r="K84" i="8" l="1"/>
  <c r="N84" i="8"/>
  <c r="F85" i="8" s="1"/>
  <c r="E145" i="8"/>
  <c r="D146" i="8"/>
  <c r="C145" i="8"/>
  <c r="J85" i="8" l="1"/>
  <c r="G85" i="8"/>
  <c r="E146" i="8"/>
  <c r="C146" i="8"/>
  <c r="D147" i="8"/>
  <c r="K85" i="8" l="1"/>
  <c r="N85" i="8"/>
  <c r="F86" i="8" s="1"/>
  <c r="H85" i="8"/>
  <c r="L85" i="8" s="1"/>
  <c r="D148" i="8"/>
  <c r="C147" i="8"/>
  <c r="E147" i="8"/>
  <c r="J86" i="8" l="1"/>
  <c r="G86" i="8"/>
  <c r="E148" i="8"/>
  <c r="C148" i="8"/>
  <c r="D149" i="8"/>
  <c r="H86" i="8" l="1"/>
  <c r="L86" i="8" s="1"/>
  <c r="K86" i="8"/>
  <c r="N86" i="8"/>
  <c r="F87" i="8" s="1"/>
  <c r="D150" i="8"/>
  <c r="C149" i="8"/>
  <c r="E149" i="8"/>
  <c r="G87" i="8" l="1"/>
  <c r="H87" i="8" s="1"/>
  <c r="L87" i="8" s="1"/>
  <c r="J87" i="8"/>
  <c r="E150" i="8"/>
  <c r="C150" i="8"/>
  <c r="D151" i="8"/>
  <c r="N87" i="8" l="1"/>
  <c r="F88" i="8" s="1"/>
  <c r="K87" i="8"/>
  <c r="E151" i="8"/>
  <c r="D152" i="8"/>
  <c r="C151" i="8"/>
  <c r="G88" i="8" l="1"/>
  <c r="H88" i="8"/>
  <c r="L88" i="8" s="1"/>
  <c r="J88" i="8"/>
  <c r="E152" i="8"/>
  <c r="C152" i="8"/>
  <c r="D153" i="8"/>
  <c r="K88" i="8" l="1"/>
  <c r="N88" i="8"/>
  <c r="F89" i="8" s="1"/>
  <c r="E153" i="8"/>
  <c r="C153" i="8"/>
  <c r="D154" i="8"/>
  <c r="J89" i="8" l="1"/>
  <c r="G89" i="8"/>
  <c r="C154" i="8"/>
  <c r="D155" i="8"/>
  <c r="E154" i="8"/>
  <c r="K89" i="8" l="1"/>
  <c r="N89" i="8"/>
  <c r="F90" i="8" s="1"/>
  <c r="H89" i="8"/>
  <c r="L89" i="8" s="1"/>
  <c r="C155" i="8"/>
  <c r="D156" i="8"/>
  <c r="E155" i="8"/>
  <c r="J90" i="8" l="1"/>
  <c r="G90" i="8"/>
  <c r="C156" i="8"/>
  <c r="D157" i="8"/>
  <c r="E156" i="8"/>
  <c r="N90" i="8" l="1"/>
  <c r="F91" i="8" s="1"/>
  <c r="K90" i="8"/>
  <c r="H90" i="8"/>
  <c r="L90" i="8" s="1"/>
  <c r="E157" i="8"/>
  <c r="C157" i="8"/>
  <c r="D158" i="8"/>
  <c r="G91" i="8" l="1"/>
  <c r="J91" i="8"/>
  <c r="E158" i="8"/>
  <c r="C158" i="8"/>
  <c r="D159" i="8"/>
  <c r="H91" i="8" l="1"/>
  <c r="L91" i="8" s="1"/>
  <c r="K91" i="8"/>
  <c r="N91" i="8"/>
  <c r="F92" i="8" s="1"/>
  <c r="E159" i="8"/>
  <c r="C159" i="8"/>
  <c r="D160" i="8"/>
  <c r="G92" i="8" l="1"/>
  <c r="J92" i="8"/>
  <c r="E160" i="8"/>
  <c r="C160" i="8"/>
  <c r="D161" i="8"/>
  <c r="H92" i="8" l="1"/>
  <c r="L92" i="8" s="1"/>
  <c r="K92" i="8"/>
  <c r="N92" i="8"/>
  <c r="F93" i="8" s="1"/>
  <c r="C161" i="8"/>
  <c r="D162" i="8"/>
  <c r="E161" i="8"/>
  <c r="G93" i="8" l="1"/>
  <c r="H93" i="8"/>
  <c r="L93" i="8" s="1"/>
  <c r="J93" i="8"/>
  <c r="E162" i="8"/>
  <c r="D163" i="8"/>
  <c r="C162" i="8"/>
  <c r="N93" i="8" l="1"/>
  <c r="F94" i="8" s="1"/>
  <c r="K93" i="8"/>
  <c r="E163" i="8"/>
  <c r="D164" i="8"/>
  <c r="C163" i="8"/>
  <c r="G94" i="8" l="1"/>
  <c r="J94" i="8"/>
  <c r="E164" i="8"/>
  <c r="D165" i="8"/>
  <c r="C164" i="8"/>
  <c r="K94" i="8" l="1"/>
  <c r="N94" i="8"/>
  <c r="F95" i="8" s="1"/>
  <c r="H94" i="8"/>
  <c r="L94" i="8" s="1"/>
  <c r="D166" i="8"/>
  <c r="C165" i="8"/>
  <c r="E165" i="8"/>
  <c r="G95" i="8" l="1"/>
  <c r="J95" i="8"/>
  <c r="E166" i="8"/>
  <c r="D167" i="8"/>
  <c r="C166" i="8"/>
  <c r="H95" i="8" l="1"/>
  <c r="L95" i="8" s="1"/>
  <c r="N95" i="8"/>
  <c r="F96" i="8" s="1"/>
  <c r="K95" i="8"/>
  <c r="D168" i="8"/>
  <c r="C167" i="8"/>
  <c r="E167" i="8"/>
  <c r="G96" i="8" l="1"/>
  <c r="H96" i="8" s="1"/>
  <c r="L96" i="8" s="1"/>
  <c r="J96" i="8"/>
  <c r="E168" i="8"/>
  <c r="D169" i="8"/>
  <c r="C168" i="8"/>
  <c r="K96" i="8" l="1"/>
  <c r="N96" i="8"/>
  <c r="F97" i="8" s="1"/>
  <c r="D170" i="8"/>
  <c r="C169" i="8"/>
  <c r="E169" i="8"/>
  <c r="G97" i="8" l="1"/>
  <c r="J97" i="8"/>
  <c r="E170" i="8"/>
  <c r="D171" i="8"/>
  <c r="C170" i="8"/>
  <c r="H97" i="8" l="1"/>
  <c r="L97" i="8" s="1"/>
  <c r="K97" i="8"/>
  <c r="N97" i="8"/>
  <c r="F98" i="8" s="1"/>
  <c r="D172" i="8"/>
  <c r="C171" i="8"/>
  <c r="E171" i="8"/>
  <c r="J98" i="8" l="1"/>
  <c r="G98" i="8"/>
  <c r="E172" i="8"/>
  <c r="D173" i="8"/>
  <c r="C172" i="8"/>
  <c r="H98" i="8" l="1"/>
  <c r="L98" i="8" s="1"/>
  <c r="N98" i="8"/>
  <c r="F99" i="8" s="1"/>
  <c r="K98" i="8"/>
  <c r="D174" i="8"/>
  <c r="C173" i="8"/>
  <c r="E173" i="8"/>
  <c r="G99" i="8" l="1"/>
  <c r="J99" i="8"/>
  <c r="E174" i="8"/>
  <c r="D175" i="8"/>
  <c r="C174" i="8"/>
  <c r="H99" i="8" l="1"/>
  <c r="L99" i="8" s="1"/>
  <c r="K99" i="8"/>
  <c r="N99" i="8"/>
  <c r="F100" i="8" s="1"/>
  <c r="D176" i="8"/>
  <c r="C175" i="8"/>
  <c r="E175" i="8"/>
  <c r="G100" i="8" l="1"/>
  <c r="J100" i="8"/>
  <c r="E176" i="8"/>
  <c r="D177" i="8"/>
  <c r="C176" i="8"/>
  <c r="H100" i="8" l="1"/>
  <c r="L100" i="8" s="1"/>
  <c r="K100" i="8"/>
  <c r="N100" i="8"/>
  <c r="F101" i="8" s="1"/>
  <c r="C177" i="8"/>
  <c r="D178" i="8"/>
  <c r="E177" i="8"/>
  <c r="G101" i="8" l="1"/>
  <c r="J101" i="8"/>
  <c r="H101" i="8"/>
  <c r="L101" i="8" s="1"/>
  <c r="D179" i="8"/>
  <c r="C178" i="8"/>
  <c r="E178" i="8"/>
  <c r="K101" i="8" l="1"/>
  <c r="N101" i="8"/>
  <c r="F102" i="8" s="1"/>
  <c r="E179" i="8"/>
  <c r="C179" i="8"/>
  <c r="D180" i="8"/>
  <c r="G102" i="8" l="1"/>
  <c r="J102" i="8"/>
  <c r="D181" i="8"/>
  <c r="C180" i="8"/>
  <c r="E180" i="8"/>
  <c r="H102" i="8" l="1"/>
  <c r="L102" i="8" s="1"/>
  <c r="N102" i="8"/>
  <c r="F103" i="8" s="1"/>
  <c r="K102" i="8"/>
  <c r="E181" i="8"/>
  <c r="C181" i="8"/>
  <c r="D182" i="8"/>
  <c r="J103" i="8" l="1"/>
  <c r="G103" i="8"/>
  <c r="E182" i="8"/>
  <c r="C182" i="8"/>
  <c r="D183" i="8"/>
  <c r="H103" i="8" l="1"/>
  <c r="L103" i="8" s="1"/>
  <c r="K103" i="8"/>
  <c r="N103" i="8"/>
  <c r="F104" i="8" s="1"/>
  <c r="D184" i="8"/>
  <c r="C183" i="8"/>
  <c r="E183" i="8"/>
  <c r="G104" i="8" l="1"/>
  <c r="J104" i="8"/>
  <c r="H104" i="8"/>
  <c r="L104" i="8" s="1"/>
  <c r="E184" i="8"/>
  <c r="C184" i="8"/>
  <c r="D185" i="8"/>
  <c r="N104" i="8" l="1"/>
  <c r="F105" i="8" s="1"/>
  <c r="K104" i="8"/>
  <c r="D186" i="8"/>
  <c r="C185" i="8"/>
  <c r="E185" i="8"/>
  <c r="G105" i="8" l="1"/>
  <c r="H105" i="8"/>
  <c r="L105" i="8" s="1"/>
  <c r="J105" i="8"/>
  <c r="E186" i="8"/>
  <c r="C186" i="8"/>
  <c r="D187" i="8"/>
  <c r="K105" i="8" l="1"/>
  <c r="N105" i="8"/>
  <c r="F106" i="8" s="1"/>
  <c r="D188" i="8"/>
  <c r="C187" i="8"/>
  <c r="E187" i="8"/>
  <c r="J106" i="8" l="1"/>
  <c r="G106" i="8"/>
  <c r="C188" i="8"/>
  <c r="D189" i="8"/>
  <c r="E188" i="8"/>
  <c r="N106" i="8" l="1"/>
  <c r="F107" i="8" s="1"/>
  <c r="K106" i="8"/>
  <c r="H106" i="8"/>
  <c r="L106" i="8" s="1"/>
  <c r="D190" i="8"/>
  <c r="C189" i="8"/>
  <c r="E189" i="8"/>
  <c r="J107" i="8" l="1"/>
  <c r="G107" i="8"/>
  <c r="C190" i="8"/>
  <c r="D191" i="8"/>
  <c r="E190" i="8"/>
  <c r="H107" i="8" l="1"/>
  <c r="L107" i="8" s="1"/>
  <c r="K107" i="8"/>
  <c r="N107" i="8"/>
  <c r="F108" i="8" s="1"/>
  <c r="D192" i="8"/>
  <c r="C191" i="8"/>
  <c r="E191" i="8"/>
  <c r="G108" i="8" l="1"/>
  <c r="J108" i="8"/>
  <c r="E192" i="8"/>
  <c r="C192" i="8"/>
  <c r="D193" i="8"/>
  <c r="H108" i="8" l="1"/>
  <c r="L108" i="8" s="1"/>
  <c r="N108" i="8"/>
  <c r="F109" i="8" s="1"/>
  <c r="K108" i="8"/>
  <c r="D194" i="8"/>
  <c r="C193" i="8"/>
  <c r="E193" i="8"/>
  <c r="G109" i="8" l="1"/>
  <c r="H109" i="8"/>
  <c r="L109" i="8" s="1"/>
  <c r="J109" i="8"/>
  <c r="E194" i="8"/>
  <c r="C194" i="8"/>
  <c r="D195" i="8"/>
  <c r="K109" i="8" l="1"/>
  <c r="N109" i="8"/>
  <c r="F110" i="8" s="1"/>
  <c r="D196" i="8"/>
  <c r="C195" i="8"/>
  <c r="E195" i="8"/>
  <c r="G110" i="8" l="1"/>
  <c r="J110" i="8"/>
  <c r="H110" i="8"/>
  <c r="L110" i="8" s="1"/>
  <c r="E196" i="8"/>
  <c r="C196" i="8"/>
  <c r="D197" i="8"/>
  <c r="N110" i="8" l="1"/>
  <c r="F111" i="8" s="1"/>
  <c r="K110" i="8"/>
  <c r="D198" i="8"/>
  <c r="C197" i="8"/>
  <c r="E197" i="8"/>
  <c r="J111" i="8" l="1"/>
  <c r="G111" i="8"/>
  <c r="H111" i="8"/>
  <c r="L111" i="8" s="1"/>
  <c r="E198" i="8"/>
  <c r="C198" i="8"/>
  <c r="D199" i="8"/>
  <c r="K111" i="8" l="1"/>
  <c r="N111" i="8"/>
  <c r="F112" i="8" s="1"/>
  <c r="E199" i="8"/>
  <c r="D200" i="8"/>
  <c r="C199" i="8"/>
  <c r="G112" i="8" l="1"/>
  <c r="J112" i="8"/>
  <c r="E200" i="8"/>
  <c r="C200" i="8"/>
  <c r="D201" i="8"/>
  <c r="N112" i="8" l="1"/>
  <c r="F113" i="8" s="1"/>
  <c r="K112" i="8"/>
  <c r="H112" i="8"/>
  <c r="L112" i="8" s="1"/>
  <c r="E201" i="8"/>
  <c r="D202" i="8"/>
  <c r="C201" i="8"/>
  <c r="J113" i="8" l="1"/>
  <c r="G113" i="8"/>
  <c r="E202" i="8"/>
  <c r="C202" i="8"/>
  <c r="D203" i="8"/>
  <c r="N113" i="8" l="1"/>
  <c r="F114" i="8" s="1"/>
  <c r="K113" i="8"/>
  <c r="H113" i="8"/>
  <c r="L113" i="8" s="1"/>
  <c r="E203" i="8"/>
  <c r="D204" i="8"/>
  <c r="C203" i="8"/>
  <c r="G114" i="8" l="1"/>
  <c r="J114" i="8"/>
  <c r="F203" i="8"/>
  <c r="J203" i="8" s="1"/>
  <c r="G203" i="8"/>
  <c r="E204" i="8"/>
  <c r="H203" i="8"/>
  <c r="L203" i="8" s="1"/>
  <c r="C204" i="8"/>
  <c r="D205" i="8"/>
  <c r="H114" i="8" l="1"/>
  <c r="L114" i="8" s="1"/>
  <c r="K114" i="8"/>
  <c r="N114" i="8"/>
  <c r="F115" i="8" s="1"/>
  <c r="G204" i="8"/>
  <c r="E205" i="8"/>
  <c r="H204" i="8"/>
  <c r="L204" i="8" s="1"/>
  <c r="F204" i="8"/>
  <c r="J204" i="8" s="1"/>
  <c r="D206" i="8"/>
  <c r="C205" i="8"/>
  <c r="K203" i="8"/>
  <c r="N203" i="8"/>
  <c r="G115" i="8" l="1"/>
  <c r="J115" i="8"/>
  <c r="F205" i="8"/>
  <c r="J205" i="8" s="1"/>
  <c r="G205" i="8"/>
  <c r="E206" i="8"/>
  <c r="H205" i="8"/>
  <c r="L205" i="8" s="1"/>
  <c r="C206" i="8"/>
  <c r="D207" i="8"/>
  <c r="N204" i="8"/>
  <c r="K204" i="8"/>
  <c r="H115" i="8" l="1"/>
  <c r="L115" i="8" s="1"/>
  <c r="K115" i="8"/>
  <c r="N115" i="8"/>
  <c r="F116" i="8" s="1"/>
  <c r="G206" i="8"/>
  <c r="E207" i="8"/>
  <c r="H206" i="8"/>
  <c r="L206" i="8" s="1"/>
  <c r="F206" i="8"/>
  <c r="J206" i="8" s="1"/>
  <c r="K205" i="8"/>
  <c r="N205" i="8"/>
  <c r="D208" i="8"/>
  <c r="C207" i="8"/>
  <c r="G116" i="8" l="1"/>
  <c r="J116" i="8"/>
  <c r="C208" i="8"/>
  <c r="D209" i="8"/>
  <c r="F207" i="8"/>
  <c r="J207" i="8" s="1"/>
  <c r="G207" i="8"/>
  <c r="E208" i="8"/>
  <c r="H207" i="8"/>
  <c r="L207" i="8" s="1"/>
  <c r="N206" i="8"/>
  <c r="K206" i="8"/>
  <c r="H116" i="8" l="1"/>
  <c r="L116" i="8" s="1"/>
  <c r="N116" i="8"/>
  <c r="F117" i="8" s="1"/>
  <c r="K116" i="8"/>
  <c r="K207" i="8"/>
  <c r="N207" i="8"/>
  <c r="D210" i="8"/>
  <c r="C209" i="8"/>
  <c r="G208" i="8"/>
  <c r="E209" i="8"/>
  <c r="H208" i="8"/>
  <c r="L208" i="8" s="1"/>
  <c r="F208" i="8"/>
  <c r="J208" i="8" s="1"/>
  <c r="G117" i="8" l="1"/>
  <c r="H117" i="8" s="1"/>
  <c r="L117" i="8" s="1"/>
  <c r="J117" i="8"/>
  <c r="C210" i="8"/>
  <c r="D211" i="8"/>
  <c r="F209" i="8"/>
  <c r="J209" i="8" s="1"/>
  <c r="G209" i="8"/>
  <c r="E210" i="8"/>
  <c r="H209" i="8"/>
  <c r="L209" i="8" s="1"/>
  <c r="N208" i="8"/>
  <c r="K208" i="8"/>
  <c r="K117" i="8" l="1"/>
  <c r="N117" i="8"/>
  <c r="F118" i="8" s="1"/>
  <c r="K209" i="8"/>
  <c r="N209" i="8"/>
  <c r="D212" i="8"/>
  <c r="C211" i="8"/>
  <c r="G210" i="8"/>
  <c r="E211" i="8"/>
  <c r="H210" i="8"/>
  <c r="L210" i="8" s="1"/>
  <c r="F210" i="8"/>
  <c r="J210" i="8" s="1"/>
  <c r="G118" i="8" l="1"/>
  <c r="H118" i="8"/>
  <c r="L118" i="8" s="1"/>
  <c r="J118" i="8"/>
  <c r="F211" i="8"/>
  <c r="J211" i="8" s="1"/>
  <c r="G211" i="8"/>
  <c r="E212" i="8"/>
  <c r="H211" i="8"/>
  <c r="L211" i="8" s="1"/>
  <c r="C212" i="8"/>
  <c r="D213" i="8"/>
  <c r="N210" i="8"/>
  <c r="K210" i="8"/>
  <c r="K118" i="8" l="1"/>
  <c r="N118" i="8"/>
  <c r="F119" i="8" s="1"/>
  <c r="D214" i="8"/>
  <c r="C213" i="8"/>
  <c r="K211" i="8"/>
  <c r="N211" i="8"/>
  <c r="G212" i="8"/>
  <c r="E213" i="8"/>
  <c r="H212" i="8"/>
  <c r="L212" i="8" s="1"/>
  <c r="F212" i="8"/>
  <c r="J212" i="8" s="1"/>
  <c r="J119" i="8" l="1"/>
  <c r="G119" i="8"/>
  <c r="H119" i="8" s="1"/>
  <c r="L119" i="8" s="1"/>
  <c r="F213" i="8"/>
  <c r="J213" i="8" s="1"/>
  <c r="G213" i="8"/>
  <c r="E214" i="8"/>
  <c r="H213" i="8"/>
  <c r="L213" i="8" s="1"/>
  <c r="N212" i="8"/>
  <c r="K212" i="8"/>
  <c r="C214" i="8"/>
  <c r="D215" i="8"/>
  <c r="N119" i="8" l="1"/>
  <c r="F120" i="8" s="1"/>
  <c r="K119" i="8"/>
  <c r="G214" i="8"/>
  <c r="E215" i="8"/>
  <c r="H214" i="8"/>
  <c r="L214" i="8" s="1"/>
  <c r="F214" i="8"/>
  <c r="J214" i="8" s="1"/>
  <c r="D216" i="8"/>
  <c r="C215" i="8"/>
  <c r="K213" i="8"/>
  <c r="N213" i="8"/>
  <c r="J120" i="8" l="1"/>
  <c r="G120" i="8"/>
  <c r="H120" i="8" s="1"/>
  <c r="L120" i="8" s="1"/>
  <c r="F215" i="8"/>
  <c r="J215" i="8" s="1"/>
  <c r="G215" i="8"/>
  <c r="E216" i="8"/>
  <c r="H215" i="8"/>
  <c r="L215" i="8" s="1"/>
  <c r="C216" i="8"/>
  <c r="D217" i="8"/>
  <c r="N214" i="8"/>
  <c r="K214" i="8"/>
  <c r="K120" i="8" l="1"/>
  <c r="N120" i="8"/>
  <c r="F121" i="8" s="1"/>
  <c r="G216" i="8"/>
  <c r="E217" i="8"/>
  <c r="H216" i="8"/>
  <c r="L216" i="8" s="1"/>
  <c r="F216" i="8"/>
  <c r="J216" i="8" s="1"/>
  <c r="D218" i="8"/>
  <c r="C217" i="8"/>
  <c r="K215" i="8"/>
  <c r="N215" i="8"/>
  <c r="J121" i="8" l="1"/>
  <c r="G121" i="8"/>
  <c r="F217" i="8"/>
  <c r="J217" i="8" s="1"/>
  <c r="G217" i="8"/>
  <c r="E218" i="8"/>
  <c r="H217" i="8"/>
  <c r="L217" i="8" s="1"/>
  <c r="C218" i="8"/>
  <c r="D219" i="8"/>
  <c r="N216" i="8"/>
  <c r="K216" i="8"/>
  <c r="K121" i="8" l="1"/>
  <c r="N121" i="8"/>
  <c r="F122" i="8" s="1"/>
  <c r="H121" i="8"/>
  <c r="L121" i="8" s="1"/>
  <c r="G218" i="8"/>
  <c r="E219" i="8"/>
  <c r="H218" i="8"/>
  <c r="L218" i="8" s="1"/>
  <c r="F218" i="8"/>
  <c r="J218" i="8" s="1"/>
  <c r="K217" i="8"/>
  <c r="N217" i="8"/>
  <c r="D220" i="8"/>
  <c r="C219" i="8"/>
  <c r="J122" i="8" l="1"/>
  <c r="G122" i="8"/>
  <c r="H122" i="8"/>
  <c r="L122" i="8" s="1"/>
  <c r="C220" i="8"/>
  <c r="D221" i="8"/>
  <c r="F219" i="8"/>
  <c r="J219" i="8" s="1"/>
  <c r="G219" i="8"/>
  <c r="E220" i="8"/>
  <c r="H219" i="8"/>
  <c r="L219" i="8" s="1"/>
  <c r="N218" i="8"/>
  <c r="K218" i="8"/>
  <c r="K122" i="8" l="1"/>
  <c r="N122" i="8"/>
  <c r="F123" i="8" s="1"/>
  <c r="K219" i="8"/>
  <c r="N219" i="8"/>
  <c r="D222" i="8"/>
  <c r="C221" i="8"/>
  <c r="G220" i="8"/>
  <c r="E221" i="8"/>
  <c r="H220" i="8"/>
  <c r="L220" i="8" s="1"/>
  <c r="F220" i="8"/>
  <c r="J220" i="8" s="1"/>
  <c r="G123" i="8" l="1"/>
  <c r="H123" i="8"/>
  <c r="L123" i="8" s="1"/>
  <c r="J123" i="8"/>
  <c r="C222" i="8"/>
  <c r="D223" i="8"/>
  <c r="F221" i="8"/>
  <c r="J221" i="8" s="1"/>
  <c r="G221" i="8"/>
  <c r="E222" i="8"/>
  <c r="H221" i="8"/>
  <c r="L221" i="8" s="1"/>
  <c r="N220" i="8"/>
  <c r="K220" i="8"/>
  <c r="N123" i="8" l="1"/>
  <c r="F124" i="8" s="1"/>
  <c r="K123" i="8"/>
  <c r="K221" i="8"/>
  <c r="N221" i="8"/>
  <c r="D224" i="8"/>
  <c r="C223" i="8"/>
  <c r="G222" i="8"/>
  <c r="E223" i="8"/>
  <c r="H222" i="8"/>
  <c r="L222" i="8" s="1"/>
  <c r="F222" i="8"/>
  <c r="J222" i="8" s="1"/>
  <c r="J124" i="8" l="1"/>
  <c r="G124" i="8"/>
  <c r="H124" i="8" s="1"/>
  <c r="L124" i="8" s="1"/>
  <c r="C224" i="8"/>
  <c r="D225" i="8"/>
  <c r="F223" i="8"/>
  <c r="J223" i="8" s="1"/>
  <c r="G223" i="8"/>
  <c r="E224" i="8"/>
  <c r="H223" i="8"/>
  <c r="L223" i="8" s="1"/>
  <c r="N222" i="8"/>
  <c r="K222" i="8"/>
  <c r="N124" i="8" l="1"/>
  <c r="F125" i="8" s="1"/>
  <c r="K124" i="8"/>
  <c r="K223" i="8"/>
  <c r="N223" i="8"/>
  <c r="D226" i="8"/>
  <c r="C225" i="8"/>
  <c r="G224" i="8"/>
  <c r="E225" i="8"/>
  <c r="H224" i="8"/>
  <c r="L224" i="8" s="1"/>
  <c r="F224" i="8"/>
  <c r="J224" i="8" s="1"/>
  <c r="G125" i="8" l="1"/>
  <c r="J125" i="8"/>
  <c r="C226" i="8"/>
  <c r="D227" i="8"/>
  <c r="F225" i="8"/>
  <c r="J225" i="8" s="1"/>
  <c r="G225" i="8"/>
  <c r="E226" i="8"/>
  <c r="H225" i="8"/>
  <c r="L225" i="8" s="1"/>
  <c r="N224" i="8"/>
  <c r="K224" i="8"/>
  <c r="H125" i="8" l="1"/>
  <c r="L125" i="8" s="1"/>
  <c r="N125" i="8"/>
  <c r="F126" i="8" s="1"/>
  <c r="K125" i="8"/>
  <c r="K225" i="8"/>
  <c r="N225" i="8"/>
  <c r="D228" i="8"/>
  <c r="C227" i="8"/>
  <c r="G226" i="8"/>
  <c r="E227" i="8"/>
  <c r="H226" i="8"/>
  <c r="L226" i="8" s="1"/>
  <c r="F226" i="8"/>
  <c r="J226" i="8" s="1"/>
  <c r="G126" i="8" l="1"/>
  <c r="J126" i="8"/>
  <c r="H126" i="8"/>
  <c r="L126" i="8" s="1"/>
  <c r="C228" i="8"/>
  <c r="D229" i="8"/>
  <c r="F227" i="8"/>
  <c r="J227" i="8" s="1"/>
  <c r="G227" i="8"/>
  <c r="E228" i="8"/>
  <c r="H227" i="8"/>
  <c r="L227" i="8" s="1"/>
  <c r="N226" i="8"/>
  <c r="K226" i="8"/>
  <c r="N126" i="8" l="1"/>
  <c r="F127" i="8" s="1"/>
  <c r="K126" i="8"/>
  <c r="K227" i="8"/>
  <c r="N227" i="8"/>
  <c r="C229" i="8"/>
  <c r="D230" i="8"/>
  <c r="G228" i="8"/>
  <c r="E229" i="8"/>
  <c r="H228" i="8"/>
  <c r="L228" i="8" s="1"/>
  <c r="F228" i="8"/>
  <c r="J228" i="8" s="1"/>
  <c r="G127" i="8" l="1"/>
  <c r="H127" i="8"/>
  <c r="L127" i="8" s="1"/>
  <c r="J127" i="8"/>
  <c r="C230" i="8"/>
  <c r="D231" i="8"/>
  <c r="F229" i="8"/>
  <c r="J229" i="8" s="1"/>
  <c r="G229" i="8"/>
  <c r="E230" i="8"/>
  <c r="H229" i="8"/>
  <c r="L229" i="8" s="1"/>
  <c r="N228" i="8"/>
  <c r="K228" i="8"/>
  <c r="N127" i="8" l="1"/>
  <c r="F128" i="8" s="1"/>
  <c r="K127" i="8"/>
  <c r="K229" i="8"/>
  <c r="N229" i="8"/>
  <c r="C231" i="8"/>
  <c r="D232" i="8"/>
  <c r="G230" i="8"/>
  <c r="E231" i="8"/>
  <c r="F230" i="8"/>
  <c r="J230" i="8" s="1"/>
  <c r="H230" i="8"/>
  <c r="L230" i="8" s="1"/>
  <c r="J128" i="8" l="1"/>
  <c r="G128" i="8"/>
  <c r="C232" i="8"/>
  <c r="D233" i="8"/>
  <c r="G231" i="8"/>
  <c r="E232" i="8"/>
  <c r="H231" i="8"/>
  <c r="L231" i="8" s="1"/>
  <c r="F231" i="8"/>
  <c r="J231" i="8" s="1"/>
  <c r="K230" i="8"/>
  <c r="N230" i="8"/>
  <c r="K128" i="8" l="1"/>
  <c r="N128" i="8"/>
  <c r="F129" i="8" s="1"/>
  <c r="H128" i="8"/>
  <c r="L128" i="8" s="1"/>
  <c r="G232" i="8"/>
  <c r="E233" i="8"/>
  <c r="F232" i="8"/>
  <c r="J232" i="8" s="1"/>
  <c r="H232" i="8"/>
  <c r="L232" i="8" s="1"/>
  <c r="K231" i="8"/>
  <c r="N231" i="8"/>
  <c r="C233" i="8"/>
  <c r="D234" i="8"/>
  <c r="G129" i="8" l="1"/>
  <c r="J129" i="8"/>
  <c r="C234" i="8"/>
  <c r="D235" i="8"/>
  <c r="G233" i="8"/>
  <c r="E234" i="8"/>
  <c r="F233" i="8"/>
  <c r="J233" i="8" s="1"/>
  <c r="H233" i="8"/>
  <c r="L233" i="8" s="1"/>
  <c r="K232" i="8"/>
  <c r="N232" i="8"/>
  <c r="N129" i="8" l="1"/>
  <c r="F130" i="8" s="1"/>
  <c r="K129" i="8"/>
  <c r="H129" i="8"/>
  <c r="L129" i="8" s="1"/>
  <c r="G234" i="8"/>
  <c r="E235" i="8"/>
  <c r="F234" i="8"/>
  <c r="J234" i="8" s="1"/>
  <c r="H234" i="8"/>
  <c r="L234" i="8" s="1"/>
  <c r="N233" i="8"/>
  <c r="K233" i="8"/>
  <c r="C235" i="8"/>
  <c r="D236" i="8"/>
  <c r="G130" i="8" l="1"/>
  <c r="J130" i="8"/>
  <c r="H130" i="8"/>
  <c r="L130" i="8" s="1"/>
  <c r="C236" i="8"/>
  <c r="D237" i="8"/>
  <c r="G235" i="8"/>
  <c r="H235" i="8"/>
  <c r="L235" i="8" s="1"/>
  <c r="E236" i="8"/>
  <c r="F235" i="8"/>
  <c r="J235" i="8" s="1"/>
  <c r="K234" i="8"/>
  <c r="N234" i="8"/>
  <c r="K130" i="8" l="1"/>
  <c r="N130" i="8"/>
  <c r="F131" i="8" s="1"/>
  <c r="K235" i="8"/>
  <c r="N235" i="8"/>
  <c r="C237" i="8"/>
  <c r="D238" i="8"/>
  <c r="G236" i="8"/>
  <c r="E237" i="8"/>
  <c r="F236" i="8"/>
  <c r="J236" i="8" s="1"/>
  <c r="H236" i="8"/>
  <c r="L236" i="8" s="1"/>
  <c r="G131" i="8" l="1"/>
  <c r="J131" i="8"/>
  <c r="H131" i="8"/>
  <c r="L131" i="8" s="1"/>
  <c r="C238" i="8"/>
  <c r="D239" i="8"/>
  <c r="E238" i="8"/>
  <c r="F237" i="8"/>
  <c r="J237" i="8" s="1"/>
  <c r="G237" i="8"/>
  <c r="H237" i="8"/>
  <c r="L237" i="8" s="1"/>
  <c r="K236" i="8"/>
  <c r="N236" i="8"/>
  <c r="N131" i="8" l="1"/>
  <c r="F132" i="8" s="1"/>
  <c r="K131" i="8"/>
  <c r="G238" i="8"/>
  <c r="E239" i="8"/>
  <c r="F238" i="8"/>
  <c r="J238" i="8" s="1"/>
  <c r="H238" i="8"/>
  <c r="L238" i="8" s="1"/>
  <c r="C239" i="8"/>
  <c r="D240" i="8"/>
  <c r="K237" i="8"/>
  <c r="N237" i="8"/>
  <c r="J132" i="8" l="1"/>
  <c r="G132" i="8"/>
  <c r="C240" i="8"/>
  <c r="D241" i="8"/>
  <c r="F239" i="8"/>
  <c r="J239" i="8" s="1"/>
  <c r="G239" i="8"/>
  <c r="H239" i="8"/>
  <c r="L239" i="8" s="1"/>
  <c r="E240" i="8"/>
  <c r="K238" i="8"/>
  <c r="N238" i="8"/>
  <c r="H132" i="8" l="1"/>
  <c r="L132" i="8" s="1"/>
  <c r="K132" i="8"/>
  <c r="N132" i="8"/>
  <c r="F133" i="8" s="1"/>
  <c r="N239" i="8"/>
  <c r="K239" i="8"/>
  <c r="G240" i="8"/>
  <c r="E241" i="8"/>
  <c r="F240" i="8"/>
  <c r="J240" i="8" s="1"/>
  <c r="H240" i="8"/>
  <c r="L240" i="8" s="1"/>
  <c r="C241" i="8"/>
  <c r="D242" i="8"/>
  <c r="J133" i="8" l="1"/>
  <c r="G133" i="8"/>
  <c r="C242" i="8"/>
  <c r="D243" i="8"/>
  <c r="G241" i="8"/>
  <c r="H241" i="8"/>
  <c r="L241" i="8" s="1"/>
  <c r="E242" i="8"/>
  <c r="F241" i="8"/>
  <c r="J241" i="8" s="1"/>
  <c r="N240" i="8"/>
  <c r="K240" i="8"/>
  <c r="K133" i="8" l="1"/>
  <c r="N133" i="8"/>
  <c r="F134" i="8" s="1"/>
  <c r="H133" i="8"/>
  <c r="L133" i="8" s="1"/>
  <c r="N241" i="8"/>
  <c r="K241" i="8"/>
  <c r="C243" i="8"/>
  <c r="D244" i="8"/>
  <c r="G242" i="8"/>
  <c r="E243" i="8"/>
  <c r="H242" i="8"/>
  <c r="L242" i="8" s="1"/>
  <c r="F242" i="8"/>
  <c r="J242" i="8" s="1"/>
  <c r="G134" i="8" l="1"/>
  <c r="J134" i="8"/>
  <c r="H134" i="8"/>
  <c r="L134" i="8" s="1"/>
  <c r="C244" i="8"/>
  <c r="D245" i="8"/>
  <c r="H243" i="8"/>
  <c r="L243" i="8" s="1"/>
  <c r="E244" i="8"/>
  <c r="F243" i="8"/>
  <c r="J243" i="8" s="1"/>
  <c r="G243" i="8"/>
  <c r="K242" i="8"/>
  <c r="N242" i="8"/>
  <c r="N134" i="8" l="1"/>
  <c r="F135" i="8" s="1"/>
  <c r="K134" i="8"/>
  <c r="G244" i="8"/>
  <c r="E245" i="8"/>
  <c r="F244" i="8"/>
  <c r="J244" i="8" s="1"/>
  <c r="H244" i="8"/>
  <c r="L244" i="8" s="1"/>
  <c r="K243" i="8"/>
  <c r="N243" i="8"/>
  <c r="C245" i="8"/>
  <c r="D246" i="8"/>
  <c r="G135" i="8" l="1"/>
  <c r="H135" i="8"/>
  <c r="L135" i="8" s="1"/>
  <c r="J135" i="8"/>
  <c r="E246" i="8"/>
  <c r="F245" i="8"/>
  <c r="J245" i="8" s="1"/>
  <c r="G245" i="8"/>
  <c r="H245" i="8"/>
  <c r="L245" i="8" s="1"/>
  <c r="C246" i="8"/>
  <c r="D247" i="8"/>
  <c r="K244" i="8"/>
  <c r="N244" i="8"/>
  <c r="N135" i="8" l="1"/>
  <c r="F136" i="8" s="1"/>
  <c r="K135" i="8"/>
  <c r="K245" i="8"/>
  <c r="N245" i="8"/>
  <c r="C247" i="8"/>
  <c r="D248" i="8"/>
  <c r="G246" i="8"/>
  <c r="E247" i="8"/>
  <c r="F246" i="8"/>
  <c r="J246" i="8" s="1"/>
  <c r="H246" i="8"/>
  <c r="L246" i="8" s="1"/>
  <c r="J136" i="8" l="1"/>
  <c r="G136" i="8"/>
  <c r="H136" i="8"/>
  <c r="L136" i="8" s="1"/>
  <c r="C248" i="8"/>
  <c r="D249" i="8"/>
  <c r="F247" i="8"/>
  <c r="J247" i="8" s="1"/>
  <c r="G247" i="8"/>
  <c r="H247" i="8"/>
  <c r="L247" i="8" s="1"/>
  <c r="E248" i="8"/>
  <c r="K246" i="8"/>
  <c r="N246" i="8"/>
  <c r="K136" i="8" l="1"/>
  <c r="N136" i="8"/>
  <c r="F137" i="8" s="1"/>
  <c r="N247" i="8"/>
  <c r="K247" i="8"/>
  <c r="G248" i="8"/>
  <c r="E249" i="8"/>
  <c r="F248" i="8"/>
  <c r="J248" i="8" s="1"/>
  <c r="H248" i="8"/>
  <c r="L248" i="8" s="1"/>
  <c r="C249" i="8"/>
  <c r="D250" i="8"/>
  <c r="J137" i="8" l="1"/>
  <c r="G137" i="8"/>
  <c r="C250" i="8"/>
  <c r="D251" i="8"/>
  <c r="G249" i="8"/>
  <c r="H249" i="8"/>
  <c r="L249" i="8" s="1"/>
  <c r="E250" i="8"/>
  <c r="F249" i="8"/>
  <c r="J249" i="8" s="1"/>
  <c r="N248" i="8"/>
  <c r="K248" i="8"/>
  <c r="N137" i="8" l="1"/>
  <c r="F138" i="8" s="1"/>
  <c r="K137" i="8"/>
  <c r="H137" i="8"/>
  <c r="L137" i="8" s="1"/>
  <c r="N249" i="8"/>
  <c r="K249" i="8"/>
  <c r="C251" i="8"/>
  <c r="D252" i="8"/>
  <c r="G250" i="8"/>
  <c r="E251" i="8"/>
  <c r="H250" i="8"/>
  <c r="L250" i="8" s="1"/>
  <c r="F250" i="8"/>
  <c r="J250" i="8" s="1"/>
  <c r="J138" i="8" l="1"/>
  <c r="G138" i="8"/>
  <c r="C252" i="8"/>
  <c r="D253" i="8"/>
  <c r="H251" i="8"/>
  <c r="L251" i="8" s="1"/>
  <c r="E252" i="8"/>
  <c r="F251" i="8"/>
  <c r="J251" i="8" s="1"/>
  <c r="G251" i="8"/>
  <c r="K250" i="8"/>
  <c r="N250" i="8"/>
  <c r="N138" i="8" l="1"/>
  <c r="F139" i="8" s="1"/>
  <c r="K138" i="8"/>
  <c r="H138" i="8"/>
  <c r="L138" i="8" s="1"/>
  <c r="G252" i="8"/>
  <c r="E253" i="8"/>
  <c r="F252" i="8"/>
  <c r="J252" i="8" s="1"/>
  <c r="H252" i="8"/>
  <c r="L252" i="8" s="1"/>
  <c r="K251" i="8"/>
  <c r="N251" i="8"/>
  <c r="D254" i="8"/>
  <c r="C253" i="8"/>
  <c r="G139" i="8" l="1"/>
  <c r="J139" i="8"/>
  <c r="H139" i="8"/>
  <c r="L139" i="8" s="1"/>
  <c r="D255" i="8"/>
  <c r="C254" i="8"/>
  <c r="F253" i="8"/>
  <c r="J253" i="8" s="1"/>
  <c r="E254" i="8"/>
  <c r="G253" i="8"/>
  <c r="H253" i="8"/>
  <c r="L253" i="8" s="1"/>
  <c r="K252" i="8"/>
  <c r="N252" i="8"/>
  <c r="K139" i="8" l="1"/>
  <c r="N139" i="8"/>
  <c r="F140" i="8" s="1"/>
  <c r="H254" i="8"/>
  <c r="L254" i="8" s="1"/>
  <c r="F254" i="8"/>
  <c r="J254" i="8" s="1"/>
  <c r="E255" i="8"/>
  <c r="G254" i="8"/>
  <c r="K253" i="8"/>
  <c r="N253" i="8"/>
  <c r="D256" i="8"/>
  <c r="C255" i="8"/>
  <c r="G140" i="8" l="1"/>
  <c r="J140" i="8"/>
  <c r="H140" i="8"/>
  <c r="L140" i="8" s="1"/>
  <c r="N254" i="8"/>
  <c r="K254" i="8"/>
  <c r="D257" i="8"/>
  <c r="C256" i="8"/>
  <c r="F255" i="8"/>
  <c r="J255" i="8" s="1"/>
  <c r="G255" i="8"/>
  <c r="E256" i="8"/>
  <c r="H255" i="8"/>
  <c r="L255" i="8" s="1"/>
  <c r="K140" i="8" l="1"/>
  <c r="N140" i="8"/>
  <c r="F141" i="8" s="1"/>
  <c r="H256" i="8"/>
  <c r="L256" i="8" s="1"/>
  <c r="F256" i="8"/>
  <c r="J256" i="8" s="1"/>
  <c r="E257" i="8"/>
  <c r="G256" i="8"/>
  <c r="D258" i="8"/>
  <c r="C257" i="8"/>
  <c r="K255" i="8"/>
  <c r="N255" i="8"/>
  <c r="G141" i="8" l="1"/>
  <c r="J141" i="8"/>
  <c r="H141" i="8"/>
  <c r="L141" i="8" s="1"/>
  <c r="N256" i="8"/>
  <c r="K256" i="8"/>
  <c r="F257" i="8"/>
  <c r="J257" i="8" s="1"/>
  <c r="G257" i="8"/>
  <c r="E258" i="8"/>
  <c r="H257" i="8"/>
  <c r="L257" i="8" s="1"/>
  <c r="D259" i="8"/>
  <c r="C258" i="8"/>
  <c r="N141" i="8" l="1"/>
  <c r="F142" i="8" s="1"/>
  <c r="K141" i="8"/>
  <c r="K257" i="8"/>
  <c r="N257" i="8"/>
  <c r="D260" i="8"/>
  <c r="C259" i="8"/>
  <c r="H258" i="8"/>
  <c r="L258" i="8" s="1"/>
  <c r="F258" i="8"/>
  <c r="J258" i="8" s="1"/>
  <c r="G258" i="8"/>
  <c r="E259" i="8"/>
  <c r="J142" i="8" l="1"/>
  <c r="G142" i="8"/>
  <c r="H142" i="8" s="1"/>
  <c r="L142" i="8" s="1"/>
  <c r="F259" i="8"/>
  <c r="J259" i="8" s="1"/>
  <c r="G259" i="8"/>
  <c r="E260" i="8"/>
  <c r="H259" i="8"/>
  <c r="L259" i="8" s="1"/>
  <c r="N258" i="8"/>
  <c r="K258" i="8"/>
  <c r="D261" i="8"/>
  <c r="C260" i="8"/>
  <c r="K142" i="8" l="1"/>
  <c r="N142" i="8"/>
  <c r="F143" i="8" s="1"/>
  <c r="D262" i="8"/>
  <c r="C261" i="8"/>
  <c r="H260" i="8"/>
  <c r="L260" i="8" s="1"/>
  <c r="F260" i="8"/>
  <c r="J260" i="8" s="1"/>
  <c r="G260" i="8"/>
  <c r="E261" i="8"/>
  <c r="K259" i="8"/>
  <c r="N259" i="8"/>
  <c r="J143" i="8" l="1"/>
  <c r="G143" i="8"/>
  <c r="H143" i="8"/>
  <c r="L143" i="8" s="1"/>
  <c r="F261" i="8"/>
  <c r="J261" i="8" s="1"/>
  <c r="G261" i="8"/>
  <c r="E262" i="8"/>
  <c r="H261" i="8"/>
  <c r="L261" i="8" s="1"/>
  <c r="N260" i="8"/>
  <c r="K260" i="8"/>
  <c r="D263" i="8"/>
  <c r="C262" i="8"/>
  <c r="K143" i="8" l="1"/>
  <c r="N143" i="8"/>
  <c r="F144" i="8" s="1"/>
  <c r="D264" i="8"/>
  <c r="C263" i="8"/>
  <c r="H262" i="8"/>
  <c r="L262" i="8" s="1"/>
  <c r="F262" i="8"/>
  <c r="J262" i="8" s="1"/>
  <c r="E263" i="8"/>
  <c r="G262" i="8"/>
  <c r="K261" i="8"/>
  <c r="N261" i="8"/>
  <c r="G144" i="8" l="1"/>
  <c r="J144" i="8"/>
  <c r="N262" i="8"/>
  <c r="K262" i="8"/>
  <c r="F263" i="8"/>
  <c r="J263" i="8" s="1"/>
  <c r="G263" i="8"/>
  <c r="E264" i="8"/>
  <c r="H263" i="8"/>
  <c r="L263" i="8" s="1"/>
  <c r="D265" i="8"/>
  <c r="C264" i="8"/>
  <c r="K144" i="8" l="1"/>
  <c r="N144" i="8"/>
  <c r="F145" i="8" s="1"/>
  <c r="H144" i="8"/>
  <c r="L144" i="8" s="1"/>
  <c r="K263" i="8"/>
  <c r="N263" i="8"/>
  <c r="D266" i="8"/>
  <c r="C265" i="8"/>
  <c r="H264" i="8"/>
  <c r="L264" i="8" s="1"/>
  <c r="F264" i="8"/>
  <c r="J264" i="8" s="1"/>
  <c r="E265" i="8"/>
  <c r="G264" i="8"/>
  <c r="J145" i="8" l="1"/>
  <c r="G145" i="8"/>
  <c r="H145" i="8"/>
  <c r="L145" i="8" s="1"/>
  <c r="F265" i="8"/>
  <c r="J265" i="8" s="1"/>
  <c r="G265" i="8"/>
  <c r="E266" i="8"/>
  <c r="H265" i="8"/>
  <c r="L265" i="8" s="1"/>
  <c r="D267" i="8"/>
  <c r="C266" i="8"/>
  <c r="N264" i="8"/>
  <c r="K264" i="8"/>
  <c r="N145" i="8" l="1"/>
  <c r="F146" i="8" s="1"/>
  <c r="K145" i="8"/>
  <c r="H266" i="8"/>
  <c r="L266" i="8" s="1"/>
  <c r="F266" i="8"/>
  <c r="J266" i="8" s="1"/>
  <c r="G266" i="8"/>
  <c r="E267" i="8"/>
  <c r="K265" i="8"/>
  <c r="N265" i="8"/>
  <c r="D268" i="8"/>
  <c r="C267" i="8"/>
  <c r="G146" i="8" l="1"/>
  <c r="J146" i="8"/>
  <c r="H146" i="8"/>
  <c r="L146" i="8" s="1"/>
  <c r="F267" i="8"/>
  <c r="J267" i="8" s="1"/>
  <c r="G267" i="8"/>
  <c r="E268" i="8"/>
  <c r="H267" i="8"/>
  <c r="L267" i="8" s="1"/>
  <c r="N266" i="8"/>
  <c r="K266" i="8"/>
  <c r="D269" i="8"/>
  <c r="C268" i="8"/>
  <c r="K146" i="8" l="1"/>
  <c r="N146" i="8"/>
  <c r="F147" i="8" s="1"/>
  <c r="K267" i="8"/>
  <c r="N267" i="8"/>
  <c r="D270" i="8"/>
  <c r="C269" i="8"/>
  <c r="H268" i="8"/>
  <c r="L268" i="8" s="1"/>
  <c r="F268" i="8"/>
  <c r="J268" i="8" s="1"/>
  <c r="G268" i="8"/>
  <c r="E269" i="8"/>
  <c r="J147" i="8" l="1"/>
  <c r="G147" i="8"/>
  <c r="F269" i="8"/>
  <c r="J269" i="8" s="1"/>
  <c r="G269" i="8"/>
  <c r="E270" i="8"/>
  <c r="H269" i="8"/>
  <c r="L269" i="8" s="1"/>
  <c r="D271" i="8"/>
  <c r="C270" i="8"/>
  <c r="N268" i="8"/>
  <c r="K268" i="8"/>
  <c r="N147" i="8" l="1"/>
  <c r="F148" i="8" s="1"/>
  <c r="K147" i="8"/>
  <c r="H147" i="8"/>
  <c r="L147" i="8" s="1"/>
  <c r="H270" i="8"/>
  <c r="L270" i="8" s="1"/>
  <c r="F270" i="8"/>
  <c r="J270" i="8" s="1"/>
  <c r="E271" i="8"/>
  <c r="G270" i="8"/>
  <c r="K269" i="8"/>
  <c r="N269" i="8"/>
  <c r="D272" i="8"/>
  <c r="C271" i="8"/>
  <c r="J148" i="8" l="1"/>
  <c r="G148" i="8"/>
  <c r="N270" i="8"/>
  <c r="K270" i="8"/>
  <c r="D273" i="8"/>
  <c r="C272" i="8"/>
  <c r="F271" i="8"/>
  <c r="J271" i="8" s="1"/>
  <c r="G271" i="8"/>
  <c r="E272" i="8"/>
  <c r="H271" i="8"/>
  <c r="L271" i="8" s="1"/>
  <c r="K148" i="8" l="1"/>
  <c r="N148" i="8"/>
  <c r="F149" i="8" s="1"/>
  <c r="H148" i="8"/>
  <c r="L148" i="8" s="1"/>
  <c r="H272" i="8"/>
  <c r="L272" i="8" s="1"/>
  <c r="F272" i="8"/>
  <c r="J272" i="8" s="1"/>
  <c r="E273" i="8"/>
  <c r="G272" i="8"/>
  <c r="D274" i="8"/>
  <c r="C273" i="8"/>
  <c r="K271" i="8"/>
  <c r="N271" i="8"/>
  <c r="G149" i="8" l="1"/>
  <c r="J149" i="8"/>
  <c r="H149" i="8"/>
  <c r="L149" i="8" s="1"/>
  <c r="F273" i="8"/>
  <c r="J273" i="8" s="1"/>
  <c r="G273" i="8"/>
  <c r="E274" i="8"/>
  <c r="H273" i="8"/>
  <c r="L273" i="8" s="1"/>
  <c r="N272" i="8"/>
  <c r="K272" i="8"/>
  <c r="D275" i="8"/>
  <c r="C274" i="8"/>
  <c r="N149" i="8" l="1"/>
  <c r="F150" i="8" s="1"/>
  <c r="K149" i="8"/>
  <c r="D276" i="8"/>
  <c r="C275" i="8"/>
  <c r="K273" i="8"/>
  <c r="N273" i="8"/>
  <c r="H274" i="8"/>
  <c r="L274" i="8" s="1"/>
  <c r="F274" i="8"/>
  <c r="J274" i="8" s="1"/>
  <c r="G274" i="8"/>
  <c r="E275" i="8"/>
  <c r="G150" i="8" l="1"/>
  <c r="J150" i="8"/>
  <c r="H150" i="8"/>
  <c r="L150" i="8" s="1"/>
  <c r="F275" i="8"/>
  <c r="J275" i="8" s="1"/>
  <c r="G275" i="8"/>
  <c r="E276" i="8"/>
  <c r="H275" i="8"/>
  <c r="L275" i="8" s="1"/>
  <c r="N274" i="8"/>
  <c r="K274" i="8"/>
  <c r="D277" i="8"/>
  <c r="C276" i="8"/>
  <c r="K150" i="8" l="1"/>
  <c r="N150" i="8"/>
  <c r="F151" i="8" s="1"/>
  <c r="D278" i="8"/>
  <c r="C277" i="8"/>
  <c r="H276" i="8"/>
  <c r="L276" i="8" s="1"/>
  <c r="F276" i="8"/>
  <c r="J276" i="8" s="1"/>
  <c r="G276" i="8"/>
  <c r="E277" i="8"/>
  <c r="K275" i="8"/>
  <c r="N275" i="8"/>
  <c r="G151" i="8" l="1"/>
  <c r="J151" i="8"/>
  <c r="F277" i="8"/>
  <c r="J277" i="8" s="1"/>
  <c r="G277" i="8"/>
  <c r="E278" i="8"/>
  <c r="H277" i="8"/>
  <c r="L277" i="8" s="1"/>
  <c r="N276" i="8"/>
  <c r="K276" i="8"/>
  <c r="D279" i="8"/>
  <c r="C278" i="8"/>
  <c r="K151" i="8" l="1"/>
  <c r="N151" i="8"/>
  <c r="F152" i="8" s="1"/>
  <c r="H151" i="8"/>
  <c r="L151" i="8" s="1"/>
  <c r="K277" i="8"/>
  <c r="N277" i="8"/>
  <c r="D280" i="8"/>
  <c r="C279" i="8"/>
  <c r="H278" i="8"/>
  <c r="L278" i="8" s="1"/>
  <c r="F278" i="8"/>
  <c r="J278" i="8" s="1"/>
  <c r="E279" i="8"/>
  <c r="G278" i="8"/>
  <c r="J152" i="8" l="1"/>
  <c r="G152" i="8"/>
  <c r="H152" i="8"/>
  <c r="L152" i="8" s="1"/>
  <c r="F279" i="8"/>
  <c r="J279" i="8" s="1"/>
  <c r="G279" i="8"/>
  <c r="E280" i="8"/>
  <c r="H279" i="8"/>
  <c r="L279" i="8" s="1"/>
  <c r="D281" i="8"/>
  <c r="C280" i="8"/>
  <c r="N278" i="8"/>
  <c r="K278" i="8"/>
  <c r="N152" i="8" l="1"/>
  <c r="F153" i="8" s="1"/>
  <c r="K152" i="8"/>
  <c r="H280" i="8"/>
  <c r="L280" i="8" s="1"/>
  <c r="F280" i="8"/>
  <c r="J280" i="8" s="1"/>
  <c r="E281" i="8"/>
  <c r="G280" i="8"/>
  <c r="K279" i="8"/>
  <c r="N279" i="8"/>
  <c r="D282" i="8"/>
  <c r="C281" i="8"/>
  <c r="G153" i="8" l="1"/>
  <c r="H153" i="8"/>
  <c r="L153" i="8" s="1"/>
  <c r="J153" i="8"/>
  <c r="N280" i="8"/>
  <c r="K280" i="8"/>
  <c r="F281" i="8"/>
  <c r="J281" i="8" s="1"/>
  <c r="G281" i="8"/>
  <c r="E282" i="8"/>
  <c r="H281" i="8"/>
  <c r="L281" i="8" s="1"/>
  <c r="D283" i="8"/>
  <c r="C282" i="8"/>
  <c r="N153" i="8" l="1"/>
  <c r="F154" i="8" s="1"/>
  <c r="K153" i="8"/>
  <c r="K281" i="8"/>
  <c r="N281" i="8"/>
  <c r="D284" i="8"/>
  <c r="C283" i="8"/>
  <c r="H282" i="8"/>
  <c r="L282" i="8" s="1"/>
  <c r="F282" i="8"/>
  <c r="J282" i="8" s="1"/>
  <c r="G282" i="8"/>
  <c r="E283" i="8"/>
  <c r="J154" i="8" l="1"/>
  <c r="G154" i="8"/>
  <c r="F283" i="8"/>
  <c r="J283" i="8" s="1"/>
  <c r="G283" i="8"/>
  <c r="E284" i="8"/>
  <c r="H283" i="8"/>
  <c r="L283" i="8" s="1"/>
  <c r="N282" i="8"/>
  <c r="K282" i="8"/>
  <c r="D285" i="8"/>
  <c r="C284" i="8"/>
  <c r="N154" i="8" l="1"/>
  <c r="F155" i="8" s="1"/>
  <c r="K154" i="8"/>
  <c r="H154" i="8"/>
  <c r="L154" i="8" s="1"/>
  <c r="D286" i="8"/>
  <c r="C285" i="8"/>
  <c r="H284" i="8"/>
  <c r="L284" i="8" s="1"/>
  <c r="F284" i="8"/>
  <c r="J284" i="8" s="1"/>
  <c r="G284" i="8"/>
  <c r="E285" i="8"/>
  <c r="K283" i="8"/>
  <c r="N283" i="8"/>
  <c r="J155" i="8" l="1"/>
  <c r="G155" i="8"/>
  <c r="F285" i="8"/>
  <c r="J285" i="8" s="1"/>
  <c r="G285" i="8"/>
  <c r="E286" i="8"/>
  <c r="H285" i="8"/>
  <c r="L285" i="8" s="1"/>
  <c r="N284" i="8"/>
  <c r="K284" i="8"/>
  <c r="D287" i="8"/>
  <c r="C286" i="8"/>
  <c r="H155" i="8" l="1"/>
  <c r="L155" i="8" s="1"/>
  <c r="N155" i="8"/>
  <c r="F156" i="8" s="1"/>
  <c r="K155" i="8"/>
  <c r="K285" i="8"/>
  <c r="N285" i="8"/>
  <c r="D288" i="8"/>
  <c r="C287" i="8"/>
  <c r="H286" i="8"/>
  <c r="L286" i="8" s="1"/>
  <c r="F286" i="8"/>
  <c r="J286" i="8" s="1"/>
  <c r="E287" i="8"/>
  <c r="G286" i="8"/>
  <c r="G156" i="8" l="1"/>
  <c r="J156" i="8"/>
  <c r="H156" i="8"/>
  <c r="L156" i="8" s="1"/>
  <c r="N286" i="8"/>
  <c r="K286" i="8"/>
  <c r="F287" i="8"/>
  <c r="J287" i="8" s="1"/>
  <c r="G287" i="8"/>
  <c r="E288" i="8"/>
  <c r="H287" i="8"/>
  <c r="L287" i="8" s="1"/>
  <c r="D289" i="8"/>
  <c r="C288" i="8"/>
  <c r="N156" i="8" l="1"/>
  <c r="F157" i="8" s="1"/>
  <c r="K156" i="8"/>
  <c r="K287" i="8"/>
  <c r="N287" i="8"/>
  <c r="D290" i="8"/>
  <c r="C289" i="8"/>
  <c r="H288" i="8"/>
  <c r="L288" i="8" s="1"/>
  <c r="F288" i="8"/>
  <c r="J288" i="8" s="1"/>
  <c r="E289" i="8"/>
  <c r="G288" i="8"/>
  <c r="G157" i="8" l="1"/>
  <c r="J157" i="8"/>
  <c r="N288" i="8"/>
  <c r="K288" i="8"/>
  <c r="F289" i="8"/>
  <c r="J289" i="8" s="1"/>
  <c r="G289" i="8"/>
  <c r="H289" i="8"/>
  <c r="L289" i="8" s="1"/>
  <c r="E290" i="8"/>
  <c r="D291" i="8"/>
  <c r="C290" i="8"/>
  <c r="N157" i="8" l="1"/>
  <c r="F158" i="8" s="1"/>
  <c r="K157" i="8"/>
  <c r="H157" i="8"/>
  <c r="L157" i="8" s="1"/>
  <c r="K289" i="8"/>
  <c r="N289" i="8"/>
  <c r="D292" i="8"/>
  <c r="C291" i="8"/>
  <c r="H290" i="8"/>
  <c r="L290" i="8" s="1"/>
  <c r="F290" i="8"/>
  <c r="J290" i="8" s="1"/>
  <c r="G290" i="8"/>
  <c r="E291" i="8"/>
  <c r="J158" i="8" l="1"/>
  <c r="G158" i="8"/>
  <c r="H158" i="8"/>
  <c r="L158" i="8" s="1"/>
  <c r="F291" i="8"/>
  <c r="J291" i="8" s="1"/>
  <c r="H291" i="8"/>
  <c r="L291" i="8" s="1"/>
  <c r="G291" i="8"/>
  <c r="E292" i="8"/>
  <c r="N290" i="8"/>
  <c r="K290" i="8"/>
  <c r="D293" i="8"/>
  <c r="C292" i="8"/>
  <c r="K158" i="8" l="1"/>
  <c r="N158" i="8"/>
  <c r="F159" i="8" s="1"/>
  <c r="H292" i="8"/>
  <c r="L292" i="8" s="1"/>
  <c r="F292" i="8"/>
  <c r="J292" i="8" s="1"/>
  <c r="G292" i="8"/>
  <c r="E293" i="8"/>
  <c r="D294" i="8"/>
  <c r="C293" i="8"/>
  <c r="K291" i="8"/>
  <c r="N291" i="8"/>
  <c r="G159" i="8" l="1"/>
  <c r="J159" i="8"/>
  <c r="H159" i="8"/>
  <c r="L159" i="8" s="1"/>
  <c r="N292" i="8"/>
  <c r="K292" i="8"/>
  <c r="F293" i="8"/>
  <c r="J293" i="8" s="1"/>
  <c r="H293" i="8"/>
  <c r="L293" i="8" s="1"/>
  <c r="E294" i="8"/>
  <c r="G293" i="8"/>
  <c r="C294" i="8"/>
  <c r="D295" i="8"/>
  <c r="K159" i="8" l="1"/>
  <c r="N159" i="8"/>
  <c r="F160" i="8" s="1"/>
  <c r="D296" i="8"/>
  <c r="C295" i="8"/>
  <c r="K293" i="8"/>
  <c r="N293" i="8"/>
  <c r="H294" i="8"/>
  <c r="L294" i="8" s="1"/>
  <c r="E295" i="8"/>
  <c r="F294" i="8"/>
  <c r="J294" i="8" s="1"/>
  <c r="G294" i="8"/>
  <c r="J160" i="8" l="1"/>
  <c r="G160" i="8"/>
  <c r="N294" i="8"/>
  <c r="K294" i="8"/>
  <c r="F295" i="8"/>
  <c r="J295" i="8" s="1"/>
  <c r="E296" i="8"/>
  <c r="G295" i="8"/>
  <c r="H295" i="8"/>
  <c r="L295" i="8" s="1"/>
  <c r="C296" i="8"/>
  <c r="D297" i="8"/>
  <c r="H160" i="8" l="1"/>
  <c r="L160" i="8" s="1"/>
  <c r="K160" i="8"/>
  <c r="N160" i="8"/>
  <c r="F161" i="8" s="1"/>
  <c r="D298" i="8"/>
  <c r="C297" i="8"/>
  <c r="H296" i="8"/>
  <c r="L296" i="8" s="1"/>
  <c r="E297" i="8"/>
  <c r="F296" i="8"/>
  <c r="J296" i="8" s="1"/>
  <c r="G296" i="8"/>
  <c r="K295" i="8"/>
  <c r="N295" i="8"/>
  <c r="J161" i="8" l="1"/>
  <c r="G161" i="8"/>
  <c r="H161" i="8"/>
  <c r="L161" i="8" s="1"/>
  <c r="F297" i="8"/>
  <c r="J297" i="8" s="1"/>
  <c r="G297" i="8"/>
  <c r="H297" i="8"/>
  <c r="L297" i="8" s="1"/>
  <c r="E298" i="8"/>
  <c r="N296" i="8"/>
  <c r="K296" i="8"/>
  <c r="C298" i="8"/>
  <c r="D299" i="8"/>
  <c r="K161" i="8" l="1"/>
  <c r="N161" i="8"/>
  <c r="F162" i="8" s="1"/>
  <c r="H298" i="8"/>
  <c r="L298" i="8" s="1"/>
  <c r="F298" i="8"/>
  <c r="J298" i="8" s="1"/>
  <c r="G298" i="8"/>
  <c r="E299" i="8"/>
  <c r="D300" i="8"/>
  <c r="C299" i="8"/>
  <c r="K297" i="8"/>
  <c r="N297" i="8"/>
  <c r="G162" i="8" l="1"/>
  <c r="H162" i="8"/>
  <c r="L162" i="8" s="1"/>
  <c r="J162" i="8"/>
  <c r="N298" i="8"/>
  <c r="K298" i="8"/>
  <c r="F299" i="8"/>
  <c r="J299" i="8" s="1"/>
  <c r="G299" i="8"/>
  <c r="H299" i="8"/>
  <c r="L299" i="8" s="1"/>
  <c r="E300" i="8"/>
  <c r="C300" i="8"/>
  <c r="D301" i="8"/>
  <c r="N162" i="8" l="1"/>
  <c r="F163" i="8" s="1"/>
  <c r="K162" i="8"/>
  <c r="D302" i="8"/>
  <c r="C301" i="8"/>
  <c r="K299" i="8"/>
  <c r="N299" i="8"/>
  <c r="H300" i="8"/>
  <c r="L300" i="8" s="1"/>
  <c r="G300" i="8"/>
  <c r="E301" i="8"/>
  <c r="F300" i="8"/>
  <c r="J300" i="8" s="1"/>
  <c r="J163" i="8" l="1"/>
  <c r="G163" i="8"/>
  <c r="F301" i="8"/>
  <c r="J301" i="8" s="1"/>
  <c r="H301" i="8"/>
  <c r="L301" i="8" s="1"/>
  <c r="E302" i="8"/>
  <c r="G301" i="8"/>
  <c r="N300" i="8"/>
  <c r="K300" i="8"/>
  <c r="C302" i="8"/>
  <c r="D303" i="8"/>
  <c r="H163" i="8" l="1"/>
  <c r="L163" i="8" s="1"/>
  <c r="K163" i="8"/>
  <c r="N163" i="8"/>
  <c r="F164" i="8" s="1"/>
  <c r="H302" i="8"/>
  <c r="L302" i="8" s="1"/>
  <c r="E303" i="8"/>
  <c r="F302" i="8"/>
  <c r="J302" i="8" s="1"/>
  <c r="G302" i="8"/>
  <c r="D304" i="8"/>
  <c r="C303" i="8"/>
  <c r="K301" i="8"/>
  <c r="N301" i="8"/>
  <c r="J164" i="8" l="1"/>
  <c r="G164" i="8"/>
  <c r="N302" i="8"/>
  <c r="K302" i="8"/>
  <c r="F303" i="8"/>
  <c r="J303" i="8" s="1"/>
  <c r="E304" i="8"/>
  <c r="G303" i="8"/>
  <c r="H303" i="8"/>
  <c r="L303" i="8" s="1"/>
  <c r="C304" i="8"/>
  <c r="D305" i="8"/>
  <c r="K164" i="8" l="1"/>
  <c r="N164" i="8"/>
  <c r="F165" i="8" s="1"/>
  <c r="H164" i="8"/>
  <c r="L164" i="8" s="1"/>
  <c r="H304" i="8"/>
  <c r="L304" i="8" s="1"/>
  <c r="E305" i="8"/>
  <c r="F304" i="8"/>
  <c r="J304" i="8" s="1"/>
  <c r="G304" i="8"/>
  <c r="D306" i="8"/>
  <c r="C305" i="8"/>
  <c r="K303" i="8"/>
  <c r="N303" i="8"/>
  <c r="G165" i="8" l="1"/>
  <c r="H165" i="8" s="1"/>
  <c r="L165" i="8" s="1"/>
  <c r="J165" i="8"/>
  <c r="N304" i="8"/>
  <c r="K304" i="8"/>
  <c r="F305" i="8"/>
  <c r="J305" i="8" s="1"/>
  <c r="G305" i="8"/>
  <c r="H305" i="8"/>
  <c r="L305" i="8" s="1"/>
  <c r="E306" i="8"/>
  <c r="D307" i="8"/>
  <c r="C306" i="8"/>
  <c r="N165" i="8" l="1"/>
  <c r="F166" i="8" s="1"/>
  <c r="K165" i="8"/>
  <c r="K305" i="8"/>
  <c r="N305" i="8"/>
  <c r="D308" i="8"/>
  <c r="C307" i="8"/>
  <c r="F306" i="8"/>
  <c r="J306" i="8" s="1"/>
  <c r="G306" i="8"/>
  <c r="E307" i="8"/>
  <c r="H306" i="8"/>
  <c r="L306" i="8" s="1"/>
  <c r="G166" i="8" l="1"/>
  <c r="J166" i="8"/>
  <c r="H166" i="8"/>
  <c r="L166" i="8" s="1"/>
  <c r="H307" i="8"/>
  <c r="L307" i="8" s="1"/>
  <c r="F307" i="8"/>
  <c r="J307" i="8" s="1"/>
  <c r="E308" i="8"/>
  <c r="G307" i="8"/>
  <c r="D309" i="8"/>
  <c r="C308" i="8"/>
  <c r="K306" i="8"/>
  <c r="N306" i="8"/>
  <c r="N166" i="8" l="1"/>
  <c r="F167" i="8" s="1"/>
  <c r="K166" i="8"/>
  <c r="N307" i="8"/>
  <c r="K307" i="8"/>
  <c r="F308" i="8"/>
  <c r="J308" i="8" s="1"/>
  <c r="G308" i="8"/>
  <c r="E309" i="8"/>
  <c r="H308" i="8"/>
  <c r="L308" i="8" s="1"/>
  <c r="D310" i="8"/>
  <c r="C309" i="8"/>
  <c r="J167" i="8" l="1"/>
  <c r="G167" i="8"/>
  <c r="K308" i="8"/>
  <c r="N308" i="8"/>
  <c r="D311" i="8"/>
  <c r="C310" i="8"/>
  <c r="H309" i="8"/>
  <c r="L309" i="8" s="1"/>
  <c r="F309" i="8"/>
  <c r="J309" i="8" s="1"/>
  <c r="G309" i="8"/>
  <c r="E310" i="8"/>
  <c r="H167" i="8" l="1"/>
  <c r="L167" i="8" s="1"/>
  <c r="K167" i="8"/>
  <c r="N167" i="8"/>
  <c r="F168" i="8" s="1"/>
  <c r="D312" i="8"/>
  <c r="C311" i="8"/>
  <c r="F310" i="8"/>
  <c r="J310" i="8" s="1"/>
  <c r="G310" i="8"/>
  <c r="E311" i="8"/>
  <c r="H310" i="8"/>
  <c r="L310" i="8" s="1"/>
  <c r="N309" i="8"/>
  <c r="K309" i="8"/>
  <c r="J168" i="8" l="1"/>
  <c r="G168" i="8"/>
  <c r="K310" i="8"/>
  <c r="N310" i="8"/>
  <c r="H311" i="8"/>
  <c r="L311" i="8" s="1"/>
  <c r="F311" i="8"/>
  <c r="J311" i="8" s="1"/>
  <c r="G311" i="8"/>
  <c r="E312" i="8"/>
  <c r="D313" i="8"/>
  <c r="C312" i="8"/>
  <c r="H168" i="8" l="1"/>
  <c r="L168" i="8" s="1"/>
  <c r="K168" i="8"/>
  <c r="N168" i="8"/>
  <c r="F169" i="8" s="1"/>
  <c r="D314" i="8"/>
  <c r="C313" i="8"/>
  <c r="F312" i="8"/>
  <c r="J312" i="8" s="1"/>
  <c r="G312" i="8"/>
  <c r="H312" i="8"/>
  <c r="L312" i="8" s="1"/>
  <c r="E313" i="8"/>
  <c r="N311" i="8"/>
  <c r="K311" i="8"/>
  <c r="G169" i="8" l="1"/>
  <c r="J169" i="8"/>
  <c r="H169" i="8"/>
  <c r="L169" i="8" s="1"/>
  <c r="K312" i="8"/>
  <c r="N312" i="8"/>
  <c r="H313" i="8"/>
  <c r="L313" i="8" s="1"/>
  <c r="F313" i="8"/>
  <c r="J313" i="8" s="1"/>
  <c r="G313" i="8"/>
  <c r="E314" i="8"/>
  <c r="D315" i="8"/>
  <c r="C314" i="8"/>
  <c r="K169" i="8" l="1"/>
  <c r="N169" i="8"/>
  <c r="F170" i="8" s="1"/>
  <c r="F314" i="8"/>
  <c r="J314" i="8" s="1"/>
  <c r="H314" i="8"/>
  <c r="L314" i="8" s="1"/>
  <c r="G314" i="8"/>
  <c r="E315" i="8"/>
  <c r="D316" i="8"/>
  <c r="C315" i="8"/>
  <c r="N313" i="8"/>
  <c r="K313" i="8"/>
  <c r="G170" i="8" l="1"/>
  <c r="J170" i="8"/>
  <c r="H170" i="8"/>
  <c r="L170" i="8" s="1"/>
  <c r="H315" i="8"/>
  <c r="L315" i="8" s="1"/>
  <c r="F315" i="8"/>
  <c r="J315" i="8" s="1"/>
  <c r="G315" i="8"/>
  <c r="E316" i="8"/>
  <c r="K314" i="8"/>
  <c r="N314" i="8"/>
  <c r="D317" i="8"/>
  <c r="C316" i="8"/>
  <c r="N170" i="8" l="1"/>
  <c r="F171" i="8" s="1"/>
  <c r="K170" i="8"/>
  <c r="F316" i="8"/>
  <c r="J316" i="8" s="1"/>
  <c r="H316" i="8"/>
  <c r="L316" i="8" s="1"/>
  <c r="G316" i="8"/>
  <c r="E317" i="8"/>
  <c r="D318" i="8"/>
  <c r="C317" i="8"/>
  <c r="N315" i="8"/>
  <c r="K315" i="8"/>
  <c r="G171" i="8" l="1"/>
  <c r="J171" i="8"/>
  <c r="H317" i="8"/>
  <c r="L317" i="8" s="1"/>
  <c r="F317" i="8"/>
  <c r="J317" i="8" s="1"/>
  <c r="G317" i="8"/>
  <c r="E318" i="8"/>
  <c r="K316" i="8"/>
  <c r="N316" i="8"/>
  <c r="D319" i="8"/>
  <c r="C318" i="8"/>
  <c r="H171" i="8" l="1"/>
  <c r="L171" i="8" s="1"/>
  <c r="K171" i="8"/>
  <c r="N171" i="8"/>
  <c r="F172" i="8" s="1"/>
  <c r="F318" i="8"/>
  <c r="J318" i="8" s="1"/>
  <c r="H318" i="8"/>
  <c r="L318" i="8" s="1"/>
  <c r="G318" i="8"/>
  <c r="E319" i="8"/>
  <c r="D320" i="8"/>
  <c r="C319" i="8"/>
  <c r="N317" i="8"/>
  <c r="K317" i="8"/>
  <c r="G172" i="8" l="1"/>
  <c r="J172" i="8"/>
  <c r="H319" i="8"/>
  <c r="L319" i="8" s="1"/>
  <c r="F319" i="8"/>
  <c r="J319" i="8" s="1"/>
  <c r="G319" i="8"/>
  <c r="E320" i="8"/>
  <c r="K318" i="8"/>
  <c r="N318" i="8"/>
  <c r="D321" i="8"/>
  <c r="C320" i="8"/>
  <c r="K172" i="8" l="1"/>
  <c r="N172" i="8"/>
  <c r="F173" i="8" s="1"/>
  <c r="H172" i="8"/>
  <c r="L172" i="8" s="1"/>
  <c r="F320" i="8"/>
  <c r="J320" i="8" s="1"/>
  <c r="H320" i="8"/>
  <c r="L320" i="8" s="1"/>
  <c r="E321" i="8"/>
  <c r="G320" i="8"/>
  <c r="D322" i="8"/>
  <c r="C321" i="8"/>
  <c r="N319" i="8"/>
  <c r="K319" i="8"/>
  <c r="G173" i="8" l="1"/>
  <c r="J173" i="8"/>
  <c r="H173" i="8"/>
  <c r="L173" i="8" s="1"/>
  <c r="K320" i="8"/>
  <c r="N320" i="8"/>
  <c r="H321" i="8"/>
  <c r="L321" i="8" s="1"/>
  <c r="F321" i="8"/>
  <c r="J321" i="8" s="1"/>
  <c r="G321" i="8"/>
  <c r="E322" i="8"/>
  <c r="D323" i="8"/>
  <c r="C322" i="8"/>
  <c r="K173" i="8" l="1"/>
  <c r="N173" i="8"/>
  <c r="F174" i="8" s="1"/>
  <c r="F322" i="8"/>
  <c r="J322" i="8" s="1"/>
  <c r="H322" i="8"/>
  <c r="L322" i="8" s="1"/>
  <c r="G322" i="8"/>
  <c r="E323" i="8"/>
  <c r="D324" i="8"/>
  <c r="C323" i="8"/>
  <c r="N321" i="8"/>
  <c r="K321" i="8"/>
  <c r="G174" i="8" l="1"/>
  <c r="J174" i="8"/>
  <c r="H174" i="8"/>
  <c r="L174" i="8" s="1"/>
  <c r="H323" i="8"/>
  <c r="L323" i="8" s="1"/>
  <c r="F323" i="8"/>
  <c r="J323" i="8" s="1"/>
  <c r="G323" i="8"/>
  <c r="E324" i="8"/>
  <c r="K322" i="8"/>
  <c r="N322" i="8"/>
  <c r="D325" i="8"/>
  <c r="C324" i="8"/>
  <c r="K174" i="8" l="1"/>
  <c r="N174" i="8"/>
  <c r="F175" i="8" s="1"/>
  <c r="D326" i="8"/>
  <c r="C325" i="8"/>
  <c r="N323" i="8"/>
  <c r="K323" i="8"/>
  <c r="F324" i="8"/>
  <c r="J324" i="8" s="1"/>
  <c r="H324" i="8"/>
  <c r="L324" i="8" s="1"/>
  <c r="G324" i="8"/>
  <c r="E325" i="8"/>
  <c r="J175" i="8" l="1"/>
  <c r="G175" i="8"/>
  <c r="H325" i="8"/>
  <c r="L325" i="8" s="1"/>
  <c r="F325" i="8"/>
  <c r="J325" i="8" s="1"/>
  <c r="G325" i="8"/>
  <c r="E326" i="8"/>
  <c r="K324" i="8"/>
  <c r="N324" i="8"/>
  <c r="D327" i="8"/>
  <c r="C326" i="8"/>
  <c r="H175" i="8" l="1"/>
  <c r="L175" i="8" s="1"/>
  <c r="K175" i="8"/>
  <c r="N175" i="8"/>
  <c r="F176" i="8" s="1"/>
  <c r="F326" i="8"/>
  <c r="J326" i="8" s="1"/>
  <c r="H326" i="8"/>
  <c r="L326" i="8" s="1"/>
  <c r="G326" i="8"/>
  <c r="E327" i="8"/>
  <c r="N325" i="8"/>
  <c r="K325" i="8"/>
  <c r="D328" i="8"/>
  <c r="C327" i="8"/>
  <c r="J176" i="8" l="1"/>
  <c r="G176" i="8"/>
  <c r="H327" i="8"/>
  <c r="L327" i="8" s="1"/>
  <c r="F327" i="8"/>
  <c r="J327" i="8" s="1"/>
  <c r="G327" i="8"/>
  <c r="E328" i="8"/>
  <c r="D329" i="8"/>
  <c r="C328" i="8"/>
  <c r="K326" i="8"/>
  <c r="N326" i="8"/>
  <c r="K176" i="8" l="1"/>
  <c r="N176" i="8"/>
  <c r="F177" i="8" s="1"/>
  <c r="H176" i="8"/>
  <c r="L176" i="8" s="1"/>
  <c r="N327" i="8"/>
  <c r="K327" i="8"/>
  <c r="F328" i="8"/>
  <c r="J328" i="8" s="1"/>
  <c r="H328" i="8"/>
  <c r="L328" i="8" s="1"/>
  <c r="E329" i="8"/>
  <c r="G328" i="8"/>
  <c r="D330" i="8"/>
  <c r="C329" i="8"/>
  <c r="G177" i="8" l="1"/>
  <c r="J177" i="8"/>
  <c r="H177" i="8"/>
  <c r="L177" i="8" s="1"/>
  <c r="D331" i="8"/>
  <c r="C330" i="8"/>
  <c r="K328" i="8"/>
  <c r="N328" i="8"/>
  <c r="H329" i="8"/>
  <c r="L329" i="8" s="1"/>
  <c r="F329" i="8"/>
  <c r="J329" i="8" s="1"/>
  <c r="G329" i="8"/>
  <c r="E330" i="8"/>
  <c r="N177" i="8" l="1"/>
  <c r="F178" i="8" s="1"/>
  <c r="K177" i="8"/>
  <c r="F330" i="8"/>
  <c r="J330" i="8" s="1"/>
  <c r="H330" i="8"/>
  <c r="L330" i="8" s="1"/>
  <c r="G330" i="8"/>
  <c r="E331" i="8"/>
  <c r="N329" i="8"/>
  <c r="K329" i="8"/>
  <c r="D332" i="8"/>
  <c r="C331" i="8"/>
  <c r="G178" i="8" l="1"/>
  <c r="H178" i="8"/>
  <c r="L178" i="8" s="1"/>
  <c r="J178" i="8"/>
  <c r="D333" i="8"/>
  <c r="C332" i="8"/>
  <c r="K330" i="8"/>
  <c r="N330" i="8"/>
  <c r="H331" i="8"/>
  <c r="L331" i="8" s="1"/>
  <c r="F331" i="8"/>
  <c r="J331" i="8" s="1"/>
  <c r="G331" i="8"/>
  <c r="E332" i="8"/>
  <c r="N178" i="8" l="1"/>
  <c r="F179" i="8" s="1"/>
  <c r="K178" i="8"/>
  <c r="F332" i="8"/>
  <c r="J332" i="8" s="1"/>
  <c r="H332" i="8"/>
  <c r="L332" i="8" s="1"/>
  <c r="G332" i="8"/>
  <c r="E333" i="8"/>
  <c r="N331" i="8"/>
  <c r="K331" i="8"/>
  <c r="D334" i="8"/>
  <c r="C333" i="8"/>
  <c r="J179" i="8" l="1"/>
  <c r="G179" i="8"/>
  <c r="D335" i="8"/>
  <c r="C334" i="8"/>
  <c r="K332" i="8"/>
  <c r="N332" i="8"/>
  <c r="H333" i="8"/>
  <c r="L333" i="8" s="1"/>
  <c r="F333" i="8"/>
  <c r="J333" i="8" s="1"/>
  <c r="G333" i="8"/>
  <c r="E334" i="8"/>
  <c r="H179" i="8" l="1"/>
  <c r="L179" i="8" s="1"/>
  <c r="N179" i="8"/>
  <c r="F180" i="8" s="1"/>
  <c r="K179" i="8"/>
  <c r="F334" i="8"/>
  <c r="J334" i="8" s="1"/>
  <c r="H334" i="8"/>
  <c r="L334" i="8" s="1"/>
  <c r="G334" i="8"/>
  <c r="E335" i="8"/>
  <c r="N333" i="8"/>
  <c r="K333" i="8"/>
  <c r="D336" i="8"/>
  <c r="C335" i="8"/>
  <c r="J180" i="8" l="1"/>
  <c r="G180" i="8"/>
  <c r="H335" i="8"/>
  <c r="L335" i="8" s="1"/>
  <c r="F335" i="8"/>
  <c r="J335" i="8" s="1"/>
  <c r="G335" i="8"/>
  <c r="E336" i="8"/>
  <c r="D337" i="8"/>
  <c r="C336" i="8"/>
  <c r="K334" i="8"/>
  <c r="N334" i="8"/>
  <c r="H180" i="8" l="1"/>
  <c r="L180" i="8" s="1"/>
  <c r="K180" i="8"/>
  <c r="N180" i="8"/>
  <c r="F181" i="8" s="1"/>
  <c r="F336" i="8"/>
  <c r="J336" i="8" s="1"/>
  <c r="H336" i="8"/>
  <c r="L336" i="8" s="1"/>
  <c r="G336" i="8"/>
  <c r="E337" i="8"/>
  <c r="N335" i="8"/>
  <c r="K335" i="8"/>
  <c r="D338" i="8"/>
  <c r="C337" i="8"/>
  <c r="G181" i="8" l="1"/>
  <c r="J181" i="8"/>
  <c r="H181" i="8"/>
  <c r="L181" i="8" s="1"/>
  <c r="D339" i="8"/>
  <c r="C338" i="8"/>
  <c r="K336" i="8"/>
  <c r="N336" i="8"/>
  <c r="H337" i="8"/>
  <c r="L337" i="8" s="1"/>
  <c r="F337" i="8"/>
  <c r="J337" i="8" s="1"/>
  <c r="G337" i="8"/>
  <c r="E338" i="8"/>
  <c r="K181" i="8" l="1"/>
  <c r="N181" i="8"/>
  <c r="F182" i="8" s="1"/>
  <c r="F338" i="8"/>
  <c r="J338" i="8" s="1"/>
  <c r="H338" i="8"/>
  <c r="L338" i="8" s="1"/>
  <c r="G338" i="8"/>
  <c r="E339" i="8"/>
  <c r="N337" i="8"/>
  <c r="K337" i="8"/>
  <c r="D340" i="8"/>
  <c r="C339" i="8"/>
  <c r="G182" i="8" l="1"/>
  <c r="J182" i="8"/>
  <c r="D341" i="8"/>
  <c r="C340" i="8"/>
  <c r="K338" i="8"/>
  <c r="N338" i="8"/>
  <c r="H339" i="8"/>
  <c r="L339" i="8" s="1"/>
  <c r="F339" i="8"/>
  <c r="J339" i="8" s="1"/>
  <c r="G339" i="8"/>
  <c r="E340" i="8"/>
  <c r="H182" i="8" l="1"/>
  <c r="L182" i="8" s="1"/>
  <c r="K182" i="8"/>
  <c r="N182" i="8"/>
  <c r="F183" i="8" s="1"/>
  <c r="N339" i="8"/>
  <c r="K339" i="8"/>
  <c r="F340" i="8"/>
  <c r="J340" i="8" s="1"/>
  <c r="E341" i="8"/>
  <c r="H340" i="8"/>
  <c r="L340" i="8" s="1"/>
  <c r="G340" i="8"/>
  <c r="C341" i="8"/>
  <c r="D342" i="8"/>
  <c r="J183" i="8" l="1"/>
  <c r="G183" i="8"/>
  <c r="H341" i="8"/>
  <c r="L341" i="8" s="1"/>
  <c r="E342" i="8"/>
  <c r="F341" i="8"/>
  <c r="J341" i="8" s="1"/>
  <c r="G341" i="8"/>
  <c r="K340" i="8"/>
  <c r="N340" i="8"/>
  <c r="D343" i="8"/>
  <c r="C342" i="8"/>
  <c r="H183" i="8" l="1"/>
  <c r="L183" i="8" s="1"/>
  <c r="K183" i="8"/>
  <c r="N183" i="8"/>
  <c r="F184" i="8" s="1"/>
  <c r="N341" i="8"/>
  <c r="K341" i="8"/>
  <c r="F342" i="8"/>
  <c r="J342" i="8" s="1"/>
  <c r="G342" i="8"/>
  <c r="H342" i="8"/>
  <c r="L342" i="8" s="1"/>
  <c r="E343" i="8"/>
  <c r="C343" i="8"/>
  <c r="D344" i="8"/>
  <c r="G184" i="8" l="1"/>
  <c r="H184" i="8"/>
  <c r="L184" i="8" s="1"/>
  <c r="J184" i="8"/>
  <c r="D345" i="8"/>
  <c r="C344" i="8"/>
  <c r="K342" i="8"/>
  <c r="N342" i="8"/>
  <c r="H343" i="8"/>
  <c r="L343" i="8" s="1"/>
  <c r="F343" i="8"/>
  <c r="J343" i="8" s="1"/>
  <c r="G343" i="8"/>
  <c r="E344" i="8"/>
  <c r="K184" i="8" l="1"/>
  <c r="N184" i="8"/>
  <c r="F185" i="8" s="1"/>
  <c r="N343" i="8"/>
  <c r="K343" i="8"/>
  <c r="F344" i="8"/>
  <c r="J344" i="8" s="1"/>
  <c r="G344" i="8"/>
  <c r="H344" i="8"/>
  <c r="L344" i="8" s="1"/>
  <c r="E345" i="8"/>
  <c r="C345" i="8"/>
  <c r="D346" i="8"/>
  <c r="G185" i="8" l="1"/>
  <c r="J185" i="8"/>
  <c r="H185" i="8"/>
  <c r="L185" i="8" s="1"/>
  <c r="D347" i="8"/>
  <c r="C346" i="8"/>
  <c r="H345" i="8"/>
  <c r="L345" i="8" s="1"/>
  <c r="G345" i="8"/>
  <c r="E346" i="8"/>
  <c r="F345" i="8"/>
  <c r="J345" i="8" s="1"/>
  <c r="K344" i="8"/>
  <c r="N344" i="8"/>
  <c r="K185" i="8" l="1"/>
  <c r="N185" i="8"/>
  <c r="F186" i="8" s="1"/>
  <c r="N345" i="8"/>
  <c r="K345" i="8"/>
  <c r="F346" i="8"/>
  <c r="J346" i="8" s="1"/>
  <c r="H346" i="8"/>
  <c r="L346" i="8" s="1"/>
  <c r="E347" i="8"/>
  <c r="G346" i="8"/>
  <c r="C347" i="8"/>
  <c r="D348" i="8"/>
  <c r="J186" i="8" l="1"/>
  <c r="G186" i="8"/>
  <c r="D349" i="8"/>
  <c r="C348" i="8"/>
  <c r="K346" i="8"/>
  <c r="N346" i="8"/>
  <c r="H347" i="8"/>
  <c r="L347" i="8" s="1"/>
  <c r="E348" i="8"/>
  <c r="F347" i="8"/>
  <c r="J347" i="8" s="1"/>
  <c r="G347" i="8"/>
  <c r="K186" i="8" l="1"/>
  <c r="N186" i="8"/>
  <c r="F187" i="8" s="1"/>
  <c r="H186" i="8"/>
  <c r="L186" i="8" s="1"/>
  <c r="N347" i="8"/>
  <c r="K347" i="8"/>
  <c r="F348" i="8"/>
  <c r="J348" i="8" s="1"/>
  <c r="E349" i="8"/>
  <c r="G348" i="8"/>
  <c r="H348" i="8"/>
  <c r="L348" i="8" s="1"/>
  <c r="C349" i="8"/>
  <c r="D350" i="8"/>
  <c r="J187" i="8" l="1"/>
  <c r="G187" i="8"/>
  <c r="D351" i="8"/>
  <c r="C350" i="8"/>
  <c r="H349" i="8"/>
  <c r="L349" i="8" s="1"/>
  <c r="E350" i="8"/>
  <c r="F349" i="8"/>
  <c r="J349" i="8" s="1"/>
  <c r="G349" i="8"/>
  <c r="K348" i="8"/>
  <c r="N348" i="8"/>
  <c r="K187" i="8" l="1"/>
  <c r="N187" i="8"/>
  <c r="F188" i="8" s="1"/>
  <c r="H187" i="8"/>
  <c r="L187" i="8" s="1"/>
  <c r="N349" i="8"/>
  <c r="K349" i="8"/>
  <c r="F350" i="8"/>
  <c r="J350" i="8" s="1"/>
  <c r="G350" i="8"/>
  <c r="E351" i="8"/>
  <c r="H350" i="8"/>
  <c r="L350" i="8" s="1"/>
  <c r="C351" i="8"/>
  <c r="D352" i="8"/>
  <c r="G188" i="8" l="1"/>
  <c r="J188" i="8"/>
  <c r="H188" i="8"/>
  <c r="L188" i="8" s="1"/>
  <c r="D353" i="8"/>
  <c r="C352" i="8"/>
  <c r="K350" i="8"/>
  <c r="N350" i="8"/>
  <c r="H351" i="8"/>
  <c r="L351" i="8" s="1"/>
  <c r="F351" i="8"/>
  <c r="J351" i="8" s="1"/>
  <c r="G351" i="8"/>
  <c r="E352" i="8"/>
  <c r="K188" i="8" l="1"/>
  <c r="N188" i="8"/>
  <c r="F189" i="8" s="1"/>
  <c r="F352" i="8"/>
  <c r="J352" i="8" s="1"/>
  <c r="G352" i="8"/>
  <c r="H352" i="8"/>
  <c r="L352" i="8" s="1"/>
  <c r="E353" i="8"/>
  <c r="N351" i="8"/>
  <c r="K351" i="8"/>
  <c r="C353" i="8"/>
  <c r="D354" i="8"/>
  <c r="G189" i="8" l="1"/>
  <c r="J189" i="8"/>
  <c r="H189" i="8"/>
  <c r="L189" i="8" s="1"/>
  <c r="D355" i="8"/>
  <c r="C354" i="8"/>
  <c r="H353" i="8"/>
  <c r="L353" i="8" s="1"/>
  <c r="G353" i="8"/>
  <c r="E354" i="8"/>
  <c r="F353" i="8"/>
  <c r="J353" i="8" s="1"/>
  <c r="K352" i="8"/>
  <c r="N352" i="8"/>
  <c r="K189" i="8" l="1"/>
  <c r="N189" i="8"/>
  <c r="F190" i="8" s="1"/>
  <c r="N353" i="8"/>
  <c r="K353" i="8"/>
  <c r="F354" i="8"/>
  <c r="J354" i="8" s="1"/>
  <c r="H354" i="8"/>
  <c r="L354" i="8" s="1"/>
  <c r="E355" i="8"/>
  <c r="G354" i="8"/>
  <c r="C355" i="8"/>
  <c r="D356" i="8"/>
  <c r="J190" i="8" l="1"/>
  <c r="G190" i="8"/>
  <c r="D357" i="8"/>
  <c r="C356" i="8"/>
  <c r="K354" i="8"/>
  <c r="N354" i="8"/>
  <c r="H355" i="8"/>
  <c r="L355" i="8" s="1"/>
  <c r="E356" i="8"/>
  <c r="F355" i="8"/>
  <c r="J355" i="8" s="1"/>
  <c r="G355" i="8"/>
  <c r="H190" i="8" l="1"/>
  <c r="L190" i="8" s="1"/>
  <c r="K190" i="8"/>
  <c r="N190" i="8"/>
  <c r="F191" i="8" s="1"/>
  <c r="N355" i="8"/>
  <c r="K355" i="8"/>
  <c r="F356" i="8"/>
  <c r="J356" i="8" s="1"/>
  <c r="E357" i="8"/>
  <c r="H356" i="8"/>
  <c r="L356" i="8" s="1"/>
  <c r="G356" i="8"/>
  <c r="C357" i="8"/>
  <c r="D358" i="8"/>
  <c r="J191" i="8" l="1"/>
  <c r="G191" i="8"/>
  <c r="D359" i="8"/>
  <c r="C358" i="8"/>
  <c r="H357" i="8"/>
  <c r="L357" i="8" s="1"/>
  <c r="E358" i="8"/>
  <c r="F357" i="8"/>
  <c r="J357" i="8" s="1"/>
  <c r="G357" i="8"/>
  <c r="K356" i="8"/>
  <c r="N356" i="8"/>
  <c r="H191" i="8" l="1"/>
  <c r="L191" i="8" s="1"/>
  <c r="K191" i="8"/>
  <c r="N191" i="8"/>
  <c r="F192" i="8" s="1"/>
  <c r="F358" i="8"/>
  <c r="J358" i="8" s="1"/>
  <c r="H358" i="8"/>
  <c r="L358" i="8" s="1"/>
  <c r="G358" i="8"/>
  <c r="E359" i="8"/>
  <c r="N357" i="8"/>
  <c r="K357" i="8"/>
  <c r="D360" i="8"/>
  <c r="C359" i="8"/>
  <c r="G192" i="8" l="1"/>
  <c r="J192" i="8"/>
  <c r="H359" i="8"/>
  <c r="L359" i="8" s="1"/>
  <c r="F359" i="8"/>
  <c r="J359" i="8" s="1"/>
  <c r="G359" i="8"/>
  <c r="E360" i="8"/>
  <c r="D361" i="8"/>
  <c r="C360" i="8"/>
  <c r="K358" i="8"/>
  <c r="N358" i="8"/>
  <c r="H192" i="8" l="1"/>
  <c r="L192" i="8" s="1"/>
  <c r="K192" i="8"/>
  <c r="N192" i="8"/>
  <c r="F193" i="8" s="1"/>
  <c r="F360" i="8"/>
  <c r="J360" i="8" s="1"/>
  <c r="G360" i="8"/>
  <c r="H360" i="8"/>
  <c r="L360" i="8" s="1"/>
  <c r="E361" i="8"/>
  <c r="N359" i="8"/>
  <c r="K359" i="8"/>
  <c r="C361" i="8"/>
  <c r="D362" i="8"/>
  <c r="G193" i="8" l="1"/>
  <c r="J193" i="8"/>
  <c r="H193" i="8"/>
  <c r="L193" i="8" s="1"/>
  <c r="D363" i="8"/>
  <c r="C362" i="8"/>
  <c r="H361" i="8"/>
  <c r="L361" i="8" s="1"/>
  <c r="G361" i="8"/>
  <c r="F361" i="8"/>
  <c r="J361" i="8" s="1"/>
  <c r="E362" i="8"/>
  <c r="K360" i="8"/>
  <c r="N360" i="8"/>
  <c r="K193" i="8" l="1"/>
  <c r="N193" i="8"/>
  <c r="F194" i="8" s="1"/>
  <c r="N361" i="8"/>
  <c r="K361" i="8"/>
  <c r="F362" i="8"/>
  <c r="J362" i="8" s="1"/>
  <c r="H362" i="8"/>
  <c r="L362" i="8" s="1"/>
  <c r="E363" i="8"/>
  <c r="G362" i="8"/>
  <c r="C363" i="8"/>
  <c r="D364" i="8"/>
  <c r="G194" i="8" l="1"/>
  <c r="J194" i="8"/>
  <c r="H194" i="8"/>
  <c r="L194" i="8" s="1"/>
  <c r="D365" i="8"/>
  <c r="C364" i="8"/>
  <c r="K362" i="8"/>
  <c r="N362" i="8"/>
  <c r="H363" i="8"/>
  <c r="L363" i="8" s="1"/>
  <c r="E364" i="8"/>
  <c r="F363" i="8"/>
  <c r="J363" i="8" s="1"/>
  <c r="G363" i="8"/>
  <c r="N194" i="8" l="1"/>
  <c r="F195" i="8" s="1"/>
  <c r="K194" i="8"/>
  <c r="N363" i="8"/>
  <c r="K363" i="8"/>
  <c r="F364" i="8"/>
  <c r="J364" i="8" s="1"/>
  <c r="E365" i="8"/>
  <c r="H364" i="8"/>
  <c r="L364" i="8" s="1"/>
  <c r="G364" i="8"/>
  <c r="C365" i="8"/>
  <c r="D366" i="8"/>
  <c r="G195" i="8" l="1"/>
  <c r="J195" i="8"/>
  <c r="D367" i="8"/>
  <c r="C366" i="8"/>
  <c r="H365" i="8"/>
  <c r="L365" i="8" s="1"/>
  <c r="E366" i="8"/>
  <c r="F365" i="8"/>
  <c r="J365" i="8" s="1"/>
  <c r="G365" i="8"/>
  <c r="K364" i="8"/>
  <c r="N364" i="8"/>
  <c r="N195" i="8" l="1"/>
  <c r="F196" i="8" s="1"/>
  <c r="K195" i="8"/>
  <c r="H195" i="8"/>
  <c r="L195" i="8" s="1"/>
  <c r="F366" i="8"/>
  <c r="J366" i="8" s="1"/>
  <c r="G366" i="8"/>
  <c r="E367" i="8"/>
  <c r="H366" i="8"/>
  <c r="L366" i="8" s="1"/>
  <c r="N365" i="8"/>
  <c r="K365" i="8"/>
  <c r="C367" i="8"/>
  <c r="D368" i="8"/>
  <c r="G196" i="8" l="1"/>
  <c r="J196" i="8"/>
  <c r="H367" i="8"/>
  <c r="L367" i="8" s="1"/>
  <c r="F367" i="8"/>
  <c r="J367" i="8" s="1"/>
  <c r="G367" i="8"/>
  <c r="E368" i="8"/>
  <c r="D369" i="8"/>
  <c r="C368" i="8"/>
  <c r="K366" i="8"/>
  <c r="N366" i="8"/>
  <c r="N196" i="8" l="1"/>
  <c r="F197" i="8" s="1"/>
  <c r="K196" i="8"/>
  <c r="H196" i="8"/>
  <c r="L196" i="8" s="1"/>
  <c r="N367" i="8"/>
  <c r="K367" i="8"/>
  <c r="F368" i="8"/>
  <c r="J368" i="8" s="1"/>
  <c r="G368" i="8"/>
  <c r="H368" i="8"/>
  <c r="L368" i="8" s="1"/>
  <c r="E369" i="8"/>
  <c r="C369" i="8"/>
  <c r="D370" i="8"/>
  <c r="G197" i="8" l="1"/>
  <c r="J197" i="8"/>
  <c r="K368" i="8"/>
  <c r="N368" i="8"/>
  <c r="D371" i="8"/>
  <c r="C370" i="8"/>
  <c r="H369" i="8"/>
  <c r="L369" i="8" s="1"/>
  <c r="G369" i="8"/>
  <c r="F369" i="8"/>
  <c r="J369" i="8" s="1"/>
  <c r="E370" i="8"/>
  <c r="H197" i="8" l="1"/>
  <c r="L197" i="8" s="1"/>
  <c r="N197" i="8"/>
  <c r="F198" i="8" s="1"/>
  <c r="K197" i="8"/>
  <c r="C371" i="8"/>
  <c r="D372" i="8"/>
  <c r="F370" i="8"/>
  <c r="J370" i="8" s="1"/>
  <c r="H370" i="8"/>
  <c r="L370" i="8" s="1"/>
  <c r="E371" i="8"/>
  <c r="G370" i="8"/>
  <c r="N369" i="8"/>
  <c r="K369" i="8"/>
  <c r="G198" i="8" l="1"/>
  <c r="J198" i="8"/>
  <c r="H198" i="8"/>
  <c r="L198" i="8" s="1"/>
  <c r="D373" i="8"/>
  <c r="C372" i="8"/>
  <c r="K370" i="8"/>
  <c r="N370" i="8"/>
  <c r="H371" i="8"/>
  <c r="L371" i="8" s="1"/>
  <c r="E372" i="8"/>
  <c r="F371" i="8"/>
  <c r="J371" i="8" s="1"/>
  <c r="G371" i="8"/>
  <c r="N198" i="8" l="1"/>
  <c r="F199" i="8" s="1"/>
  <c r="K198" i="8"/>
  <c r="N371" i="8"/>
  <c r="K371" i="8"/>
  <c r="F372" i="8"/>
  <c r="J372" i="8" s="1"/>
  <c r="E373" i="8"/>
  <c r="G372" i="8"/>
  <c r="H372" i="8"/>
  <c r="L372" i="8" s="1"/>
  <c r="C373" i="8"/>
  <c r="D374" i="8"/>
  <c r="G199" i="8" l="1"/>
  <c r="J199" i="8"/>
  <c r="D375" i="8"/>
  <c r="C374" i="8"/>
  <c r="H373" i="8"/>
  <c r="L373" i="8" s="1"/>
  <c r="E374" i="8"/>
  <c r="F373" i="8"/>
  <c r="J373" i="8" s="1"/>
  <c r="G373" i="8"/>
  <c r="K372" i="8"/>
  <c r="N372" i="8"/>
  <c r="H199" i="8" l="1"/>
  <c r="L199" i="8" s="1"/>
  <c r="N199" i="8"/>
  <c r="F200" i="8" s="1"/>
  <c r="K199" i="8"/>
  <c r="F374" i="8"/>
  <c r="J374" i="8" s="1"/>
  <c r="G374" i="8"/>
  <c r="E375" i="8"/>
  <c r="H374" i="8"/>
  <c r="L374" i="8" s="1"/>
  <c r="N373" i="8"/>
  <c r="K373" i="8"/>
  <c r="C375" i="8"/>
  <c r="D376" i="8"/>
  <c r="J200" i="8" l="1"/>
  <c r="G200" i="8"/>
  <c r="H200" i="8"/>
  <c r="L200" i="8" s="1"/>
  <c r="D377" i="8"/>
  <c r="C376" i="8"/>
  <c r="H375" i="8"/>
  <c r="L375" i="8" s="1"/>
  <c r="F375" i="8"/>
  <c r="J375" i="8" s="1"/>
  <c r="G375" i="8"/>
  <c r="E376" i="8"/>
  <c r="K374" i="8"/>
  <c r="N374" i="8"/>
  <c r="N200" i="8" l="1"/>
  <c r="F201" i="8" s="1"/>
  <c r="K200" i="8"/>
  <c r="F376" i="8"/>
  <c r="J376" i="8" s="1"/>
  <c r="G376" i="8"/>
  <c r="H376" i="8"/>
  <c r="L376" i="8" s="1"/>
  <c r="E377" i="8"/>
  <c r="N375" i="8"/>
  <c r="K375" i="8"/>
  <c r="D378" i="8"/>
  <c r="C377" i="8"/>
  <c r="G201" i="8" l="1"/>
  <c r="H201" i="8"/>
  <c r="L201" i="8" s="1"/>
  <c r="J201" i="8"/>
  <c r="H377" i="8"/>
  <c r="L377" i="8" s="1"/>
  <c r="G377" i="8"/>
  <c r="E378" i="8"/>
  <c r="F377" i="8"/>
  <c r="J377" i="8" s="1"/>
  <c r="K376" i="8"/>
  <c r="N376" i="8"/>
  <c r="D379" i="8"/>
  <c r="C378" i="8"/>
  <c r="N201" i="8" l="1"/>
  <c r="F202" i="8" s="1"/>
  <c r="K201" i="8"/>
  <c r="C379" i="8"/>
  <c r="D380" i="8"/>
  <c r="F378" i="8"/>
  <c r="J378" i="8" s="1"/>
  <c r="H378" i="8"/>
  <c r="L378" i="8" s="1"/>
  <c r="E379" i="8"/>
  <c r="G378" i="8"/>
  <c r="N377" i="8"/>
  <c r="K377" i="8"/>
  <c r="G202" i="8" l="1"/>
  <c r="J202" i="8"/>
  <c r="H202" i="8"/>
  <c r="L202" i="8" s="1"/>
  <c r="D381" i="8"/>
  <c r="C380" i="8"/>
  <c r="K378" i="8"/>
  <c r="N378" i="8"/>
  <c r="H379" i="8"/>
  <c r="L379" i="8" s="1"/>
  <c r="E380" i="8"/>
  <c r="G379" i="8"/>
  <c r="F379" i="8"/>
  <c r="J379" i="8" s="1"/>
  <c r="K202" i="8" l="1"/>
  <c r="N202" i="8"/>
  <c r="N379" i="8"/>
  <c r="K379" i="8"/>
  <c r="F380" i="8"/>
  <c r="J380" i="8" s="1"/>
  <c r="E381" i="8"/>
  <c r="G380" i="8"/>
  <c r="H380" i="8"/>
  <c r="L380" i="8" s="1"/>
  <c r="C381" i="8"/>
  <c r="D382" i="8"/>
  <c r="C382" i="8" s="1"/>
  <c r="H381" i="8" l="1"/>
  <c r="L381" i="8" s="1"/>
  <c r="E382" i="8"/>
  <c r="F381" i="8"/>
  <c r="J381" i="8" s="1"/>
  <c r="G381" i="8"/>
  <c r="K12" i="8"/>
  <c r="K10" i="8"/>
  <c r="L11" i="8"/>
  <c r="L10" i="8"/>
  <c r="K11" i="8"/>
  <c r="L12" i="8"/>
  <c r="K13" i="8"/>
  <c r="L13" i="8"/>
  <c r="K380" i="8"/>
  <c r="N380" i="8"/>
  <c r="N11" i="8" l="1"/>
  <c r="N10" i="8"/>
  <c r="N381" i="8"/>
  <c r="K381" i="8"/>
  <c r="N13" i="8"/>
  <c r="F382" i="8"/>
  <c r="G382" i="8"/>
  <c r="H382" i="8"/>
  <c r="L382" i="8" s="1"/>
  <c r="N12" i="8"/>
  <c r="J382" i="8" l="1"/>
  <c r="K9" i="8"/>
  <c r="K382" i="8"/>
  <c r="N382" i="8"/>
  <c r="L9" i="8"/>
  <c r="N9" i="8" l="1"/>
</calcChain>
</file>

<file path=xl/sharedStrings.xml><?xml version="1.0" encoding="utf-8"?>
<sst xmlns="http://schemas.openxmlformats.org/spreadsheetml/2006/main" count="361" uniqueCount="244">
  <si>
    <t>Your Company</t>
  </si>
  <si>
    <t>Financial Assumptions Used in Preparation of Financial Projections</t>
  </si>
  <si>
    <t>Revenues</t>
  </si>
  <si>
    <t>Gross Revenue</t>
  </si>
  <si>
    <t>Other Revenue</t>
  </si>
  <si>
    <t xml:space="preserve"> </t>
  </si>
  <si>
    <t>Promotions/Allowance/discounts</t>
  </si>
  <si>
    <t>Cost of Goods Sold</t>
  </si>
  <si>
    <t xml:space="preserve">  Direct Materials &amp; Freight</t>
  </si>
  <si>
    <t xml:space="preserve">  Labor</t>
  </si>
  <si>
    <t xml:space="preserve">  P/R Taxes &amp; Work Comp</t>
  </si>
  <si>
    <t xml:space="preserve">  Other Employee Benefits</t>
  </si>
  <si>
    <t xml:space="preserve">  Credit/debit Card Expense</t>
  </si>
  <si>
    <t xml:space="preserve">  Other Direct Expenses</t>
  </si>
  <si>
    <t>Fixed Expenses</t>
  </si>
  <si>
    <t>Payroll Admin Staff</t>
  </si>
  <si>
    <t>Employer Taxes</t>
  </si>
  <si>
    <t xml:space="preserve">Workers Compensation rate     = </t>
  </si>
  <si>
    <t>Other Employee Benefits</t>
  </si>
  <si>
    <t>Rent</t>
  </si>
  <si>
    <t>PGE</t>
  </si>
  <si>
    <t>Water &amp; Garbage</t>
  </si>
  <si>
    <t xml:space="preserve">Security </t>
  </si>
  <si>
    <t>Telecommunications</t>
  </si>
  <si>
    <t>Internet</t>
  </si>
  <si>
    <t>Property Taxes</t>
  </si>
  <si>
    <t>Insurance</t>
  </si>
  <si>
    <t>Building Repairs &amp; Maint</t>
  </si>
  <si>
    <t>Equipment Repairs &amp; Maint</t>
  </si>
  <si>
    <t>Licences &amp; Permints</t>
  </si>
  <si>
    <t>Dues &amp; Subscriptions</t>
  </si>
  <si>
    <t>Bank Fees</t>
  </si>
  <si>
    <t>Office Supplies</t>
  </si>
  <si>
    <t>Postage</t>
  </si>
  <si>
    <t>Computer maintenance</t>
  </si>
  <si>
    <t>Bookeeping/Accounting/Taxes</t>
  </si>
  <si>
    <t>Legal</t>
  </si>
  <si>
    <t>Travel &amp; Trade Shows</t>
  </si>
  <si>
    <t>Misc</t>
  </si>
  <si>
    <t>Loan Interest</t>
  </si>
  <si>
    <t xml:space="preserve">  </t>
  </si>
  <si>
    <t>Other Notes</t>
  </si>
  <si>
    <t xml:space="preserve">Funding </t>
  </si>
  <si>
    <t>Amount</t>
  </si>
  <si>
    <t>Your Business Name</t>
  </si>
  <si>
    <t xml:space="preserve">Loan </t>
  </si>
  <si>
    <t xml:space="preserve">Capital Expenditures: </t>
  </si>
  <si>
    <t xml:space="preserve">Equity </t>
  </si>
  <si>
    <t>Land</t>
  </si>
  <si>
    <t>TOTAL PROJECT COST</t>
  </si>
  <si>
    <t>Facilities</t>
  </si>
  <si>
    <t>Equipment</t>
  </si>
  <si>
    <t>Computers &amp; Telecommunications</t>
  </si>
  <si>
    <t>Working Capital Expenditures:</t>
  </si>
  <si>
    <t>Inventory</t>
  </si>
  <si>
    <t>Promotion &amp; Advertisement</t>
  </si>
  <si>
    <t>Staff Expansion:</t>
  </si>
  <si>
    <t>Sales &amp; Marketing</t>
  </si>
  <si>
    <t>Production</t>
  </si>
  <si>
    <t>General &amp; Admin.</t>
  </si>
  <si>
    <t>Other (Specify)</t>
  </si>
  <si>
    <t>Utilities</t>
  </si>
  <si>
    <t>Rent (office, warehouse,etc.)</t>
  </si>
  <si>
    <t>Travel</t>
  </si>
  <si>
    <t>Postage &amp; Shipping</t>
  </si>
  <si>
    <t>Maintenance</t>
  </si>
  <si>
    <t xml:space="preserve">TOTAL </t>
  </si>
  <si>
    <t xml:space="preserve">Proforma Profit &amp; Loss Statement - Your Business Name - Year </t>
  </si>
  <si>
    <t>Jan.</t>
  </si>
  <si>
    <t>Feb.</t>
  </si>
  <si>
    <t>Mar.</t>
  </si>
  <si>
    <t>Apr.</t>
  </si>
  <si>
    <t>May</t>
  </si>
  <si>
    <t>Jun.</t>
  </si>
  <si>
    <t>Jul.</t>
  </si>
  <si>
    <t>Aug.</t>
  </si>
  <si>
    <t>Sep.</t>
  </si>
  <si>
    <t>Oct.</t>
  </si>
  <si>
    <t>Nov.</t>
  </si>
  <si>
    <t>Dec.</t>
  </si>
  <si>
    <t xml:space="preserve">Sales </t>
  </si>
  <si>
    <t>Direct Cost of Sales</t>
  </si>
  <si>
    <t>Production Payroll</t>
  </si>
  <si>
    <t>Total Cost of Sales</t>
  </si>
  <si>
    <t xml:space="preserve">Gross Margin </t>
  </si>
  <si>
    <t>Gross Margin (%)</t>
  </si>
  <si>
    <t>Operating Expenses</t>
  </si>
  <si>
    <t>Sales &amp; Marketing Payroll</t>
  </si>
  <si>
    <t xml:space="preserve">Promotion &amp; Advertisement </t>
  </si>
  <si>
    <t>Total Sales &amp; Marketing Expenses</t>
  </si>
  <si>
    <t>Sales &amp; Marketing (%)</t>
  </si>
  <si>
    <t>B. General &amp; Admin. Expenses</t>
  </si>
  <si>
    <t>General &amp; Admin. Payroll</t>
  </si>
  <si>
    <t>Depreciation</t>
  </si>
  <si>
    <t>Equipment Rental</t>
  </si>
  <si>
    <t>Rent (Office, warehouse, etc.)</t>
  </si>
  <si>
    <t>Travels</t>
  </si>
  <si>
    <t>Other Specify</t>
  </si>
  <si>
    <t>Total Gen. &amp; Admin. Expenses</t>
  </si>
  <si>
    <t>Gen. &amp; Admin. (%)</t>
  </si>
  <si>
    <t>C. Other Expenses</t>
  </si>
  <si>
    <t>Other (%)</t>
  </si>
  <si>
    <t>Other Payroll</t>
  </si>
  <si>
    <t xml:space="preserve">Other </t>
  </si>
  <si>
    <t>Total Other Expenses</t>
  </si>
  <si>
    <t>Total Operating Expenses</t>
  </si>
  <si>
    <t>Profit before Int.  &amp; Taxes</t>
  </si>
  <si>
    <t>Taxes Incurred</t>
  </si>
  <si>
    <t>NET PROFIT</t>
  </si>
  <si>
    <t>Interest Expenses</t>
  </si>
  <si>
    <t>MARGIN (Sales)</t>
  </si>
  <si>
    <t>A. Sales &amp; Marketing Expenses:</t>
  </si>
  <si>
    <t>TOTAL</t>
  </si>
  <si>
    <t>Pro Forma Cash Flow Statement - Your Business Name - Year</t>
  </si>
  <si>
    <t xml:space="preserve">Jan. </t>
  </si>
  <si>
    <t xml:space="preserve">Oct. </t>
  </si>
  <si>
    <t xml:space="preserve">Nov. </t>
  </si>
  <si>
    <t>Cash Receipts</t>
  </si>
  <si>
    <t>Income from Sales</t>
  </si>
  <si>
    <t>Cash sales</t>
  </si>
  <si>
    <t>Collections From CR Accounts</t>
  </si>
  <si>
    <t xml:space="preserve">Total Cash from Sales </t>
  </si>
  <si>
    <t>Income From Financing</t>
  </si>
  <si>
    <t xml:space="preserve">Interest Income </t>
  </si>
  <si>
    <t>Loan Proceeds</t>
  </si>
  <si>
    <t>Total Cash from Financing</t>
  </si>
  <si>
    <t>TOTAL CASH RECEIPTS</t>
  </si>
  <si>
    <t>CASH RECEIPTS</t>
  </si>
  <si>
    <t>CASH DISBURSEMENTS</t>
  </si>
  <si>
    <t>Shipping expenses</t>
  </si>
  <si>
    <t>Operating Expenses - Depreciation</t>
  </si>
  <si>
    <t>Capital Purchases</t>
  </si>
  <si>
    <t>Loan Payments</t>
  </si>
  <si>
    <t>Income Tax Payment</t>
  </si>
  <si>
    <t>Investor Dividend Payment</t>
  </si>
  <si>
    <t>Owner's Withdrawal</t>
  </si>
  <si>
    <t>TOTAL CASH DISBURSEMENTS</t>
  </si>
  <si>
    <t>NET CASH FLOW</t>
  </si>
  <si>
    <t>Cash on Hand (At Beginning of Month)</t>
  </si>
  <si>
    <t>(Cash Disbursements)</t>
  </si>
  <si>
    <t>ENDING CASH BALANCE</t>
  </si>
  <si>
    <t>ASSETS</t>
  </si>
  <si>
    <t>Short-term (ST) Assets</t>
  </si>
  <si>
    <t>Cash</t>
  </si>
  <si>
    <t>Accounts Receivable</t>
  </si>
  <si>
    <t>Other ST Assets</t>
  </si>
  <si>
    <t>Total ST Assets</t>
  </si>
  <si>
    <t>Long-Term (LT) Assets</t>
  </si>
  <si>
    <t xml:space="preserve">Land </t>
  </si>
  <si>
    <t xml:space="preserve">   (Less Accumulated Depreciation)</t>
  </si>
  <si>
    <t>Total LT Assets</t>
  </si>
  <si>
    <t>TOTAL ASSETS</t>
  </si>
  <si>
    <t>LIABILITIES</t>
  </si>
  <si>
    <t>ST Liabilities</t>
  </si>
  <si>
    <t>Accounts Payable</t>
  </si>
  <si>
    <t>Short-term Notes Payable</t>
  </si>
  <si>
    <t>Income Taxes due</t>
  </si>
  <si>
    <t>Other ST Liabilities</t>
  </si>
  <si>
    <t>Total ST Liabilities</t>
  </si>
  <si>
    <t>LT Liabilities</t>
  </si>
  <si>
    <t>LT Notes Payable</t>
  </si>
  <si>
    <t>Other LT Liabilities</t>
  </si>
  <si>
    <t>Total LT Liabilities</t>
  </si>
  <si>
    <t xml:space="preserve">Capital </t>
  </si>
  <si>
    <t>Paid-in Capital</t>
  </si>
  <si>
    <t>Retained Earnings</t>
  </si>
  <si>
    <t>Earnings</t>
  </si>
  <si>
    <t>Total Capital</t>
  </si>
  <si>
    <t xml:space="preserve">TOTAL LIABILITIES &amp; CAPITAL </t>
  </si>
  <si>
    <t>PRO FORMA BALANCE SHEET - YOUR BUSINESS NAME - YEAR</t>
  </si>
  <si>
    <t>Balance</t>
  </si>
  <si>
    <t>Payments</t>
  </si>
  <si>
    <t>Principal</t>
  </si>
  <si>
    <t>Interest</t>
  </si>
  <si>
    <t>Payment</t>
  </si>
  <si>
    <t>Period</t>
  </si>
  <si>
    <t>Mo.</t>
  </si>
  <si>
    <t>Yr.</t>
  </si>
  <si>
    <t>Outstanding</t>
  </si>
  <si>
    <t>CUMULATIVE</t>
  </si>
  <si>
    <t>MONTHLY</t>
  </si>
  <si>
    <t xml:space="preserve">Monthly Payment:  </t>
  </si>
  <si>
    <t xml:space="preserve">Annual Interest Rate:  </t>
  </si>
  <si>
    <t xml:space="preserve">Term  (in months):  </t>
  </si>
  <si>
    <t xml:space="preserve">Amount:  </t>
  </si>
  <si>
    <t>Total</t>
  </si>
  <si>
    <t xml:space="preserve">Description:  </t>
  </si>
  <si>
    <t>LOAN AMORTIZATION SCHEDULE -- FIXED TOTAL PAYMENT</t>
  </si>
  <si>
    <t>DATE:</t>
  </si>
  <si>
    <t>Note:  Fill in only the information that is in red type.</t>
  </si>
  <si>
    <t xml:space="preserve">TOTAL COST </t>
  </si>
  <si>
    <t>Payroll Taxes</t>
  </si>
  <si>
    <t>Benefits</t>
  </si>
  <si>
    <t>Salary</t>
  </si>
  <si>
    <t>Total # Employees</t>
  </si>
  <si>
    <t>Total Cost</t>
  </si>
  <si>
    <t xml:space="preserve">Salary </t>
  </si>
  <si>
    <t>Operations/Prod. - # Employees</t>
  </si>
  <si>
    <t>Sales Marketing - # Employees</t>
  </si>
  <si>
    <t>Admin. Support - # Employees</t>
  </si>
  <si>
    <t xml:space="preserve">Total Cost </t>
  </si>
  <si>
    <t xml:space="preserve">Management - # Employees   </t>
  </si>
  <si>
    <t>Sept.</t>
  </si>
  <si>
    <t xml:space="preserve">May </t>
  </si>
  <si>
    <t>Year:</t>
  </si>
  <si>
    <t xml:space="preserve">Personnel Plan - Your Business Name  </t>
  </si>
  <si>
    <t>Subtotal Direct Cost of Sales</t>
  </si>
  <si>
    <t>This will automatically calculate for you your monthly costs</t>
  </si>
  <si>
    <t>Month 12</t>
  </si>
  <si>
    <t>Month 11</t>
  </si>
  <si>
    <t>Month 10</t>
  </si>
  <si>
    <t>Month 9</t>
  </si>
  <si>
    <t>Month 8</t>
  </si>
  <si>
    <t>Month 7</t>
  </si>
  <si>
    <t>Month 6</t>
  </si>
  <si>
    <t>Month 5</t>
  </si>
  <si>
    <t>Month 4</t>
  </si>
  <si>
    <t>Month 3</t>
  </si>
  <si>
    <t>Month 2</t>
  </si>
  <si>
    <t>Month 1</t>
  </si>
  <si>
    <t>Unit Costs</t>
  </si>
  <si>
    <t>Amount it costs you to make each category</t>
  </si>
  <si>
    <t>Total Sales</t>
  </si>
  <si>
    <t>Sales</t>
  </si>
  <si>
    <t>This will automatically calculate for you your sales</t>
  </si>
  <si>
    <t/>
  </si>
  <si>
    <t>Product/Item #8</t>
  </si>
  <si>
    <t>Product/Item #7</t>
  </si>
  <si>
    <t>Product/Item #6</t>
  </si>
  <si>
    <t>Product/Item #5</t>
  </si>
  <si>
    <t>Product/Item #4</t>
  </si>
  <si>
    <t>Product/Item #3</t>
  </si>
  <si>
    <t>Product/Item #2</t>
  </si>
  <si>
    <t>Product/Item #1</t>
  </si>
  <si>
    <t>Unit Prices</t>
  </si>
  <si>
    <t>Total Unit Sales</t>
  </si>
  <si>
    <t>Unit Sales</t>
  </si>
  <si>
    <t>Total - Year 2</t>
  </si>
  <si>
    <t># of items, per category sold each month</t>
  </si>
  <si>
    <t xml:space="preserve">                                                                                                                        Sales Forecast - Your Business name and Year</t>
  </si>
  <si>
    <t>Total - Yr 1</t>
  </si>
  <si>
    <t>Total - Yr 2</t>
  </si>
  <si>
    <t>Booth Rental</t>
  </si>
  <si>
    <t>INVESTMENT RELATED EXPENSES: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</si>
</sst>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[Red]\(0\)"/>
    <numFmt numFmtId="165" formatCode="&quot;$&quot;#,##0.00"/>
    <numFmt numFmtId="166" formatCode="[$-409]mmm\-yy;@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indexed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16"/>
      <color indexed="8"/>
      <name val="Arial"/>
      <family val="2"/>
    </font>
    <font>
      <b/>
      <sz val="12"/>
      <color theme="1"/>
      <name val="Calibri"/>
      <family val="2"/>
      <scheme val="minor"/>
    </font>
    <font>
      <sz val="6"/>
      <color theme="1"/>
      <name val="Times New Roman"/>
      <family val="1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i/>
      <sz val="10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medium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hair">
        <color indexed="64"/>
      </left>
      <right style="medium">
        <color indexed="64"/>
      </right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355">
    <xf numFmtId="0" fontId="0" fillId="0" borderId="0" xfId="0"/>
    <xf numFmtId="0" fontId="1" fillId="0" borderId="0" xfId="1"/>
    <xf numFmtId="0" fontId="3" fillId="0" borderId="0" xfId="1" applyFont="1"/>
    <xf numFmtId="0" fontId="3" fillId="0" borderId="0" xfId="1" applyFont="1" applyBorder="1"/>
    <xf numFmtId="0" fontId="4" fillId="0" borderId="0" xfId="1" applyFont="1"/>
    <xf numFmtId="0" fontId="5" fillId="0" borderId="0" xfId="1" applyFont="1"/>
    <xf numFmtId="0" fontId="6" fillId="0" borderId="0" xfId="1" applyFont="1"/>
    <xf numFmtId="49" fontId="3" fillId="0" borderId="0" xfId="1" applyNumberFormat="1" applyFont="1" applyAlignment="1"/>
    <xf numFmtId="49" fontId="3" fillId="0" borderId="0" xfId="1" applyNumberFormat="1" applyFont="1" applyAlignment="1">
      <alignment wrapText="1"/>
    </xf>
    <xf numFmtId="49" fontId="3" fillId="0" borderId="1" xfId="1" applyNumberFormat="1" applyFont="1" applyBorder="1" applyAlignment="1">
      <alignment wrapText="1"/>
    </xf>
    <xf numFmtId="0" fontId="6" fillId="0" borderId="0" xfId="1" applyFont="1" applyAlignment="1"/>
    <xf numFmtId="49" fontId="3" fillId="0" borderId="0" xfId="1" applyNumberFormat="1" applyFont="1" applyBorder="1" applyAlignment="1">
      <alignment wrapText="1"/>
    </xf>
    <xf numFmtId="0" fontId="5" fillId="2" borderId="0" xfId="1" applyFont="1" applyFill="1"/>
    <xf numFmtId="0" fontId="3" fillId="2" borderId="0" xfId="1" applyFont="1" applyFill="1"/>
    <xf numFmtId="49" fontId="3" fillId="2" borderId="0" xfId="1" applyNumberFormat="1" applyFont="1" applyFill="1" applyAlignment="1"/>
    <xf numFmtId="49" fontId="3" fillId="2" borderId="0" xfId="1" applyNumberFormat="1" applyFont="1" applyFill="1" applyAlignment="1">
      <alignment wrapText="1"/>
    </xf>
    <xf numFmtId="0" fontId="7" fillId="2" borderId="0" xfId="1" applyFont="1" applyFill="1"/>
    <xf numFmtId="49" fontId="3" fillId="3" borderId="1" xfId="1" applyNumberFormat="1" applyFont="1" applyFill="1" applyBorder="1" applyAlignment="1">
      <alignment wrapText="1"/>
    </xf>
    <xf numFmtId="0" fontId="4" fillId="3" borderId="1" xfId="1" applyFont="1" applyFill="1" applyBorder="1" applyAlignment="1"/>
    <xf numFmtId="0" fontId="6" fillId="3" borderId="1" xfId="1" applyFont="1" applyFill="1" applyBorder="1" applyAlignment="1"/>
    <xf numFmtId="1" fontId="3" fillId="3" borderId="1" xfId="1" applyNumberFormat="1" applyFont="1" applyFill="1" applyBorder="1" applyProtection="1">
      <protection locked="0"/>
    </xf>
    <xf numFmtId="49" fontId="3" fillId="3" borderId="2" xfId="1" applyNumberFormat="1" applyFont="1" applyFill="1" applyBorder="1" applyAlignment="1">
      <alignment wrapText="1"/>
    </xf>
    <xf numFmtId="0" fontId="3" fillId="3" borderId="1" xfId="1" applyFont="1" applyFill="1" applyBorder="1" applyAlignment="1"/>
    <xf numFmtId="1" fontId="3" fillId="3" borderId="1" xfId="1" applyNumberFormat="1" applyFont="1" applyFill="1" applyBorder="1" applyAlignment="1" applyProtection="1">
      <alignment horizontal="left" indent="1"/>
      <protection locked="0"/>
    </xf>
    <xf numFmtId="0" fontId="3" fillId="3" borderId="1" xfId="1" applyFont="1" applyFill="1" applyBorder="1" applyAlignment="1">
      <alignment horizontal="left" indent="1"/>
    </xf>
    <xf numFmtId="1" fontId="2" fillId="3" borderId="1" xfId="1" applyNumberFormat="1" applyFont="1" applyFill="1" applyBorder="1" applyAlignment="1" applyProtection="1">
      <alignment horizontal="left" indent="1"/>
      <protection locked="0"/>
    </xf>
    <xf numFmtId="49" fontId="3" fillId="3" borderId="1" xfId="1" applyNumberFormat="1" applyFont="1" applyFill="1" applyBorder="1" applyAlignment="1"/>
    <xf numFmtId="49" fontId="4" fillId="0" borderId="0" xfId="1" applyNumberFormat="1" applyFont="1" applyAlignment="1"/>
    <xf numFmtId="0" fontId="0" fillId="0" borderId="0" xfId="0" applyAlignment="1">
      <alignment horizontal="right"/>
    </xf>
    <xf numFmtId="0" fontId="9" fillId="2" borderId="3" xfId="0" applyFont="1" applyFill="1" applyBorder="1"/>
    <xf numFmtId="0" fontId="9" fillId="2" borderId="4" xfId="0" applyFont="1" applyFill="1" applyBorder="1"/>
    <xf numFmtId="0" fontId="9" fillId="2" borderId="5" xfId="0" applyFont="1" applyFill="1" applyBorder="1"/>
    <xf numFmtId="0" fontId="9" fillId="2" borderId="6" xfId="0" applyFont="1" applyFill="1" applyBorder="1"/>
    <xf numFmtId="0" fontId="9" fillId="2" borderId="7" xfId="0" applyFont="1" applyFill="1" applyBorder="1"/>
    <xf numFmtId="0" fontId="9" fillId="2" borderId="8" xfId="0" applyFont="1" applyFill="1" applyBorder="1"/>
    <xf numFmtId="0" fontId="9" fillId="2" borderId="1" xfId="0" applyFont="1" applyFill="1" applyBorder="1"/>
    <xf numFmtId="0" fontId="0" fillId="0" borderId="0" xfId="0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3" borderId="13" xfId="0" applyFill="1" applyBorder="1"/>
    <xf numFmtId="0" fontId="0" fillId="3" borderId="0" xfId="0" applyFill="1" applyBorder="1"/>
    <xf numFmtId="0" fontId="0" fillId="3" borderId="14" xfId="0" applyFill="1" applyBorder="1"/>
    <xf numFmtId="0" fontId="9" fillId="3" borderId="13" xfId="0" applyFont="1" applyFill="1" applyBorder="1"/>
    <xf numFmtId="0" fontId="9" fillId="3" borderId="0" xfId="0" applyFont="1" applyFill="1" applyBorder="1"/>
    <xf numFmtId="0" fontId="0" fillId="3" borderId="15" xfId="0" applyFill="1" applyBorder="1"/>
    <xf numFmtId="0" fontId="0" fillId="0" borderId="4" xfId="0" applyBorder="1"/>
    <xf numFmtId="0" fontId="9" fillId="2" borderId="2" xfId="0" applyFont="1" applyFill="1" applyBorder="1"/>
    <xf numFmtId="0" fontId="0" fillId="0" borderId="20" xfId="0" applyBorder="1"/>
    <xf numFmtId="0" fontId="0" fillId="0" borderId="21" xfId="0" applyBorder="1"/>
    <xf numFmtId="0" fontId="0" fillId="0" borderId="23" xfId="0" applyBorder="1"/>
    <xf numFmtId="0" fontId="0" fillId="0" borderId="30" xfId="0" applyBorder="1"/>
    <xf numFmtId="0" fontId="0" fillId="0" borderId="1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2" borderId="25" xfId="0" applyFill="1" applyBorder="1"/>
    <xf numFmtId="0" fontId="0" fillId="2" borderId="26" xfId="0" applyFill="1" applyBorder="1"/>
    <xf numFmtId="0" fontId="0" fillId="2" borderId="27" xfId="0" applyFill="1" applyBorder="1"/>
    <xf numFmtId="0" fontId="0" fillId="6" borderId="0" xfId="0" applyFill="1" applyBorder="1"/>
    <xf numFmtId="0" fontId="0" fillId="6" borderId="21" xfId="0" applyFill="1" applyBorder="1"/>
    <xf numFmtId="0" fontId="0" fillId="6" borderId="23" xfId="0" applyFill="1" applyBorder="1"/>
    <xf numFmtId="0" fontId="0" fillId="6" borderId="24" xfId="0" applyFill="1" applyBorder="1"/>
    <xf numFmtId="0" fontId="0" fillId="3" borderId="20" xfId="0" applyFill="1" applyBorder="1"/>
    <xf numFmtId="0" fontId="0" fillId="3" borderId="21" xfId="0" applyFill="1" applyBorder="1"/>
    <xf numFmtId="0" fontId="0" fillId="7" borderId="0" xfId="0" applyFill="1" applyBorder="1"/>
    <xf numFmtId="0" fontId="0" fillId="7" borderId="21" xfId="0" applyFill="1" applyBorder="1"/>
    <xf numFmtId="0" fontId="0" fillId="5" borderId="20" xfId="0" applyFill="1" applyBorder="1"/>
    <xf numFmtId="0" fontId="0" fillId="5" borderId="0" xfId="0" applyFill="1" applyBorder="1"/>
    <xf numFmtId="0" fontId="0" fillId="5" borderId="21" xfId="0" applyFill="1" applyBorder="1"/>
    <xf numFmtId="0" fontId="0" fillId="4" borderId="21" xfId="0" applyFill="1" applyBorder="1"/>
    <xf numFmtId="0" fontId="0" fillId="9" borderId="0" xfId="0" applyFill="1" applyBorder="1"/>
    <xf numFmtId="0" fontId="0" fillId="0" borderId="20" xfId="0" applyFill="1" applyBorder="1"/>
    <xf numFmtId="0" fontId="0" fillId="0" borderId="0" xfId="0" applyFill="1" applyBorder="1"/>
    <xf numFmtId="0" fontId="0" fillId="0" borderId="21" xfId="0" applyFill="1" applyBorder="1"/>
    <xf numFmtId="0" fontId="9" fillId="4" borderId="20" xfId="0" applyFont="1" applyFill="1" applyBorder="1"/>
    <xf numFmtId="0" fontId="9" fillId="4" borderId="0" xfId="0" applyFont="1" applyFill="1" applyBorder="1"/>
    <xf numFmtId="0" fontId="9" fillId="0" borderId="20" xfId="0" applyFont="1" applyBorder="1"/>
    <xf numFmtId="0" fontId="9" fillId="0" borderId="0" xfId="0" applyFont="1" applyBorder="1"/>
    <xf numFmtId="0" fontId="9" fillId="0" borderId="21" xfId="0" applyFont="1" applyBorder="1"/>
    <xf numFmtId="0" fontId="9" fillId="6" borderId="20" xfId="0" applyFont="1" applyFill="1" applyBorder="1"/>
    <xf numFmtId="0" fontId="9" fillId="6" borderId="0" xfId="0" applyFont="1" applyFill="1" applyBorder="1"/>
    <xf numFmtId="0" fontId="9" fillId="6" borderId="21" xfId="0" applyFont="1" applyFill="1" applyBorder="1"/>
    <xf numFmtId="0" fontId="9" fillId="6" borderId="22" xfId="0" applyFont="1" applyFill="1" applyBorder="1"/>
    <xf numFmtId="0" fontId="9" fillId="6" borderId="23" xfId="0" applyFont="1" applyFill="1" applyBorder="1"/>
    <xf numFmtId="0" fontId="9" fillId="6" borderId="24" xfId="0" applyFont="1" applyFill="1" applyBorder="1"/>
    <xf numFmtId="10" fontId="9" fillId="6" borderId="23" xfId="5" applyNumberFormat="1" applyFont="1" applyFill="1" applyBorder="1"/>
    <xf numFmtId="10" fontId="9" fillId="6" borderId="24" xfId="5" applyNumberFormat="1" applyFont="1" applyFill="1" applyBorder="1"/>
    <xf numFmtId="10" fontId="0" fillId="3" borderId="21" xfId="5" applyNumberFormat="1" applyFont="1" applyFill="1" applyBorder="1"/>
    <xf numFmtId="0" fontId="9" fillId="3" borderId="21" xfId="0" applyFont="1" applyFill="1" applyBorder="1"/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9" fillId="4" borderId="21" xfId="0" applyFont="1" applyFill="1" applyBorder="1"/>
    <xf numFmtId="0" fontId="9" fillId="4" borderId="35" xfId="0" applyFont="1" applyFill="1" applyBorder="1"/>
    <xf numFmtId="0" fontId="0" fillId="3" borderId="16" xfId="0" applyFill="1" applyBorder="1"/>
    <xf numFmtId="0" fontId="9" fillId="6" borderId="34" xfId="0" applyFont="1" applyFill="1" applyBorder="1"/>
    <xf numFmtId="10" fontId="9" fillId="6" borderId="28" xfId="5" applyNumberFormat="1" applyFont="1" applyFill="1" applyBorder="1"/>
    <xf numFmtId="0" fontId="9" fillId="3" borderId="36" xfId="0" applyFont="1" applyFill="1" applyBorder="1"/>
    <xf numFmtId="0" fontId="0" fillId="3" borderId="35" xfId="0" applyFill="1" applyBorder="1"/>
    <xf numFmtId="0" fontId="0" fillId="3" borderId="29" xfId="0" applyFill="1" applyBorder="1"/>
    <xf numFmtId="10" fontId="0" fillId="3" borderId="35" xfId="5" applyNumberFormat="1" applyFont="1" applyFill="1" applyBorder="1"/>
    <xf numFmtId="0" fontId="9" fillId="0" borderId="37" xfId="0" applyFont="1" applyFill="1" applyBorder="1" applyAlignment="1">
      <alignment vertical="center"/>
    </xf>
    <xf numFmtId="0" fontId="9" fillId="0" borderId="38" xfId="0" applyFont="1" applyFill="1" applyBorder="1" applyAlignment="1">
      <alignment vertical="center"/>
    </xf>
    <xf numFmtId="0" fontId="9" fillId="0" borderId="39" xfId="0" applyFont="1" applyFill="1" applyBorder="1" applyAlignment="1">
      <alignment vertical="center"/>
    </xf>
    <xf numFmtId="10" fontId="0" fillId="0" borderId="0" xfId="5" applyNumberFormat="1" applyFont="1" applyFill="1" applyBorder="1"/>
    <xf numFmtId="10" fontId="0" fillId="0" borderId="21" xfId="5" applyNumberFormat="1" applyFont="1" applyFill="1" applyBorder="1"/>
    <xf numFmtId="0" fontId="9" fillId="0" borderId="20" xfId="0" applyFont="1" applyFill="1" applyBorder="1"/>
    <xf numFmtId="0" fontId="9" fillId="0" borderId="0" xfId="0" applyFont="1" applyFill="1" applyBorder="1"/>
    <xf numFmtId="0" fontId="9" fillId="0" borderId="21" xfId="0" applyFont="1" applyFill="1" applyBorder="1"/>
    <xf numFmtId="0" fontId="0" fillId="0" borderId="32" xfId="0" applyFill="1" applyBorder="1"/>
    <xf numFmtId="0" fontId="0" fillId="0" borderId="4" xfId="0" applyFill="1" applyBorder="1"/>
    <xf numFmtId="0" fontId="0" fillId="0" borderId="33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24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9" fillId="6" borderId="25" xfId="0" applyFont="1" applyFill="1" applyBorder="1"/>
    <xf numFmtId="0" fontId="9" fillId="6" borderId="26" xfId="0" applyFont="1" applyFill="1" applyBorder="1"/>
    <xf numFmtId="0" fontId="9" fillId="6" borderId="27" xfId="0" applyFont="1" applyFill="1" applyBorder="1"/>
    <xf numFmtId="0" fontId="9" fillId="2" borderId="22" xfId="0" applyFont="1" applyFill="1" applyBorder="1"/>
    <xf numFmtId="0" fontId="9" fillId="2" borderId="23" xfId="0" applyFont="1" applyFill="1" applyBorder="1"/>
    <xf numFmtId="0" fontId="9" fillId="2" borderId="24" xfId="0" applyFont="1" applyFill="1" applyBorder="1"/>
    <xf numFmtId="0" fontId="0" fillId="3" borderId="0" xfId="0" applyNumberFormat="1" applyFill="1" applyBorder="1"/>
    <xf numFmtId="0" fontId="0" fillId="0" borderId="2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14" xfId="0" applyBorder="1"/>
    <xf numFmtId="0" fontId="0" fillId="0" borderId="11" xfId="0" applyBorder="1"/>
    <xf numFmtId="0" fontId="0" fillId="0" borderId="5" xfId="0" applyBorder="1"/>
    <xf numFmtId="0" fontId="9" fillId="5" borderId="20" xfId="0" applyFont="1" applyFill="1" applyBorder="1"/>
    <xf numFmtId="0" fontId="9" fillId="5" borderId="0" xfId="0" applyFont="1" applyFill="1" applyBorder="1"/>
    <xf numFmtId="0" fontId="0" fillId="6" borderId="14" xfId="0" applyFill="1" applyBorder="1"/>
    <xf numFmtId="0" fontId="0" fillId="6" borderId="41" xfId="0" applyFill="1" applyBorder="1"/>
    <xf numFmtId="0" fontId="9" fillId="7" borderId="20" xfId="0" applyFont="1" applyFill="1" applyBorder="1"/>
    <xf numFmtId="0" fontId="9" fillId="7" borderId="0" xfId="0" applyFont="1" applyFill="1" applyBorder="1"/>
    <xf numFmtId="0" fontId="0" fillId="7" borderId="14" xfId="0" applyFill="1" applyBorder="1"/>
    <xf numFmtId="0" fontId="0" fillId="0" borderId="14" xfId="0" applyFill="1" applyBorder="1"/>
    <xf numFmtId="0" fontId="1" fillId="10" borderId="0" xfId="1" applyFill="1"/>
    <xf numFmtId="0" fontId="2" fillId="10" borderId="0" xfId="1" applyFont="1" applyFill="1" applyAlignment="1">
      <alignment horizontal="center"/>
    </xf>
    <xf numFmtId="0" fontId="1" fillId="4" borderId="42" xfId="1" applyFill="1" applyBorder="1"/>
    <xf numFmtId="0" fontId="1" fillId="4" borderId="43" xfId="1" applyFill="1" applyBorder="1"/>
    <xf numFmtId="0" fontId="1" fillId="3" borderId="44" xfId="1" applyFill="1" applyBorder="1"/>
    <xf numFmtId="0" fontId="1" fillId="3" borderId="45" xfId="1" applyFill="1" applyBorder="1"/>
    <xf numFmtId="0" fontId="1" fillId="3" borderId="46" xfId="1" applyFill="1" applyBorder="1"/>
    <xf numFmtId="0" fontId="1" fillId="3" borderId="43" xfId="1" applyFill="1" applyBorder="1"/>
    <xf numFmtId="0" fontId="1" fillId="3" borderId="47" xfId="1" applyFill="1" applyBorder="1"/>
    <xf numFmtId="0" fontId="2" fillId="3" borderId="48" xfId="1" applyFont="1" applyFill="1" applyBorder="1" applyAlignment="1">
      <alignment horizontal="center"/>
    </xf>
    <xf numFmtId="0" fontId="2" fillId="3" borderId="46" xfId="1" applyFont="1" applyFill="1" applyBorder="1" applyAlignment="1">
      <alignment horizontal="center"/>
    </xf>
    <xf numFmtId="0" fontId="1" fillId="3" borderId="49" xfId="1" applyFill="1" applyBorder="1"/>
    <xf numFmtId="0" fontId="1" fillId="4" borderId="50" xfId="1" applyFill="1" applyBorder="1"/>
    <xf numFmtId="40" fontId="1" fillId="4" borderId="20" xfId="1" applyNumberFormat="1" applyFill="1" applyBorder="1"/>
    <xf numFmtId="40" fontId="1" fillId="3" borderId="0" xfId="1" applyNumberFormat="1" applyFill="1" applyBorder="1"/>
    <xf numFmtId="40" fontId="1" fillId="3" borderId="51" xfId="1" applyNumberFormat="1" applyFill="1" applyBorder="1"/>
    <xf numFmtId="40" fontId="1" fillId="3" borderId="52" xfId="1" applyNumberFormat="1" applyFill="1" applyBorder="1"/>
    <xf numFmtId="40" fontId="1" fillId="3" borderId="20" xfId="1" applyNumberFormat="1" applyFill="1" applyBorder="1"/>
    <xf numFmtId="40" fontId="1" fillId="3" borderId="53" xfId="1" applyNumberFormat="1" applyFill="1" applyBorder="1"/>
    <xf numFmtId="0" fontId="2" fillId="3" borderId="54" xfId="1" applyFont="1" applyFill="1" applyBorder="1" applyAlignment="1">
      <alignment horizontal="center"/>
    </xf>
    <xf numFmtId="0" fontId="2" fillId="3" borderId="52" xfId="1" applyFont="1" applyFill="1" applyBorder="1" applyAlignment="1">
      <alignment horizontal="center"/>
    </xf>
    <xf numFmtId="0" fontId="1" fillId="3" borderId="0" xfId="1" applyFill="1" applyBorder="1"/>
    <xf numFmtId="0" fontId="1" fillId="3" borderId="55" xfId="1" applyFill="1" applyBorder="1"/>
    <xf numFmtId="0" fontId="2" fillId="3" borderId="0" xfId="1" applyFont="1" applyFill="1" applyBorder="1" applyAlignment="1">
      <alignment horizontal="center"/>
    </xf>
    <xf numFmtId="0" fontId="10" fillId="3" borderId="52" xfId="1" applyFont="1" applyFill="1" applyBorder="1" applyAlignment="1" applyProtection="1">
      <alignment horizontal="center"/>
      <protection locked="0"/>
    </xf>
    <xf numFmtId="0" fontId="10" fillId="3" borderId="0" xfId="1" applyFont="1" applyFill="1" applyBorder="1" applyAlignment="1" applyProtection="1">
      <alignment horizontal="center"/>
      <protection locked="0"/>
    </xf>
    <xf numFmtId="0" fontId="1" fillId="4" borderId="50" xfId="1" applyFill="1" applyBorder="1" applyAlignment="1">
      <alignment horizontal="center"/>
    </xf>
    <xf numFmtId="0" fontId="11" fillId="4" borderId="20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0" fontId="11" fillId="3" borderId="51" xfId="1" applyFont="1" applyFill="1" applyBorder="1" applyAlignment="1">
      <alignment horizontal="center"/>
    </xf>
    <xf numFmtId="0" fontId="11" fillId="3" borderId="52" xfId="1" applyFont="1" applyFill="1" applyBorder="1" applyAlignment="1">
      <alignment horizontal="center"/>
    </xf>
    <xf numFmtId="0" fontId="11" fillId="3" borderId="20" xfId="1" applyFont="1" applyFill="1" applyBorder="1" applyAlignment="1">
      <alignment horizontal="center"/>
    </xf>
    <xf numFmtId="0" fontId="11" fillId="3" borderId="53" xfId="1" applyFont="1" applyFill="1" applyBorder="1" applyAlignment="1">
      <alignment horizontal="center"/>
    </xf>
    <xf numFmtId="0" fontId="11" fillId="3" borderId="54" xfId="1" applyFont="1" applyFill="1" applyBorder="1" applyAlignment="1">
      <alignment horizontal="center"/>
    </xf>
    <xf numFmtId="0" fontId="1" fillId="0" borderId="0" xfId="1" applyFill="1"/>
    <xf numFmtId="0" fontId="1" fillId="3" borderId="56" xfId="1" applyFont="1" applyFill="1" applyBorder="1" applyAlignment="1">
      <alignment horizontal="center"/>
    </xf>
    <xf numFmtId="0" fontId="11" fillId="3" borderId="22" xfId="1" applyFont="1" applyFill="1" applyBorder="1" applyAlignment="1">
      <alignment horizontal="center"/>
    </xf>
    <xf numFmtId="0" fontId="11" fillId="3" borderId="23" xfId="1" applyFont="1" applyFill="1" applyBorder="1" applyAlignment="1">
      <alignment horizontal="center"/>
    </xf>
    <xf numFmtId="0" fontId="11" fillId="3" borderId="57" xfId="1" applyFont="1" applyFill="1" applyBorder="1" applyAlignment="1">
      <alignment horizontal="center"/>
    </xf>
    <xf numFmtId="0" fontId="11" fillId="3" borderId="58" xfId="1" applyFont="1" applyFill="1" applyBorder="1" applyAlignment="1">
      <alignment horizontal="center"/>
    </xf>
    <xf numFmtId="0" fontId="11" fillId="3" borderId="59" xfId="1" applyFont="1" applyFill="1" applyBorder="1" applyAlignment="1">
      <alignment horizontal="center"/>
    </xf>
    <xf numFmtId="0" fontId="11" fillId="3" borderId="60" xfId="1" applyFont="1" applyFill="1" applyBorder="1" applyAlignment="1">
      <alignment horizontal="center"/>
    </xf>
    <xf numFmtId="0" fontId="5" fillId="3" borderId="58" xfId="1" applyFont="1" applyFill="1" applyBorder="1" applyAlignment="1">
      <alignment horizontal="center"/>
    </xf>
    <xf numFmtId="0" fontId="5" fillId="3" borderId="23" xfId="1" applyFont="1" applyFill="1" applyBorder="1" applyAlignment="1">
      <alignment horizontal="center"/>
    </xf>
    <xf numFmtId="0" fontId="1" fillId="3" borderId="61" xfId="1" applyFont="1" applyFill="1" applyBorder="1"/>
    <xf numFmtId="0" fontId="1" fillId="6" borderId="50" xfId="1" applyFont="1" applyFill="1" applyBorder="1" applyAlignment="1">
      <alignment horizontal="center"/>
    </xf>
    <xf numFmtId="0" fontId="5" fillId="6" borderId="20" xfId="1" applyFont="1" applyFill="1" applyBorder="1" applyAlignment="1">
      <alignment horizontal="center"/>
    </xf>
    <xf numFmtId="0" fontId="5" fillId="6" borderId="0" xfId="1" applyFont="1" applyFill="1" applyBorder="1" applyAlignment="1">
      <alignment horizontal="center"/>
    </xf>
    <xf numFmtId="0" fontId="5" fillId="6" borderId="62" xfId="1" applyFont="1" applyFill="1" applyBorder="1" applyAlignment="1">
      <alignment horizontal="center"/>
    </xf>
    <xf numFmtId="0" fontId="5" fillId="6" borderId="63" xfId="1" applyFont="1" applyFill="1" applyBorder="1" applyAlignment="1">
      <alignment horizontal="center"/>
    </xf>
    <xf numFmtId="0" fontId="5" fillId="6" borderId="51" xfId="1" applyFont="1" applyFill="1" applyBorder="1" applyAlignment="1">
      <alignment horizontal="center"/>
    </xf>
    <xf numFmtId="0" fontId="5" fillId="6" borderId="52" xfId="1" applyFont="1" applyFill="1" applyBorder="1" applyAlignment="1">
      <alignment horizontal="center"/>
    </xf>
    <xf numFmtId="0" fontId="5" fillId="6" borderId="53" xfId="1" applyFont="1" applyFill="1" applyBorder="1" applyAlignment="1">
      <alignment horizontal="center"/>
    </xf>
    <xf numFmtId="0" fontId="5" fillId="6" borderId="54" xfId="1" applyFont="1" applyFill="1" applyBorder="1" applyAlignment="1">
      <alignment horizontal="center"/>
    </xf>
    <xf numFmtId="0" fontId="1" fillId="6" borderId="55" xfId="1" applyFont="1" applyFill="1" applyBorder="1"/>
    <xf numFmtId="0" fontId="5" fillId="6" borderId="31" xfId="1" applyFont="1" applyFill="1" applyBorder="1" applyAlignment="1">
      <alignment horizontal="center"/>
    </xf>
    <xf numFmtId="0" fontId="5" fillId="3" borderId="54" xfId="1" applyFont="1" applyFill="1" applyBorder="1" applyAlignment="1">
      <alignment horizontal="center"/>
    </xf>
    <xf numFmtId="0" fontId="5" fillId="3" borderId="52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/>
    </xf>
    <xf numFmtId="0" fontId="1" fillId="3" borderId="55" xfId="1" applyFont="1" applyFill="1" applyBorder="1"/>
    <xf numFmtId="0" fontId="1" fillId="3" borderId="67" xfId="1" applyFont="1" applyFill="1" applyBorder="1"/>
    <xf numFmtId="0" fontId="11" fillId="3" borderId="68" xfId="1" applyFont="1" applyFill="1" applyBorder="1"/>
    <xf numFmtId="0" fontId="11" fillId="3" borderId="69" xfId="1" applyFont="1" applyFill="1" applyBorder="1"/>
    <xf numFmtId="0" fontId="11" fillId="3" borderId="68" xfId="1" applyFont="1" applyFill="1" applyBorder="1" applyAlignment="1">
      <alignment horizontal="right"/>
    </xf>
    <xf numFmtId="14" fontId="11" fillId="3" borderId="70" xfId="1" applyNumberFormat="1" applyFont="1" applyFill="1" applyBorder="1"/>
    <xf numFmtId="0" fontId="11" fillId="3" borderId="71" xfId="1" applyFont="1" applyFill="1" applyBorder="1"/>
    <xf numFmtId="0" fontId="1" fillId="3" borderId="72" xfId="1" applyFont="1" applyFill="1" applyBorder="1"/>
    <xf numFmtId="0" fontId="1" fillId="10" borderId="0" xfId="1" applyFill="1" applyAlignment="1">
      <alignment horizontal="right"/>
    </xf>
    <xf numFmtId="0" fontId="1" fillId="5" borderId="24" xfId="1" applyFill="1" applyBorder="1"/>
    <xf numFmtId="0" fontId="1" fillId="3" borderId="24" xfId="1" applyFill="1" applyBorder="1" applyAlignment="1">
      <alignment horizontal="center"/>
    </xf>
    <xf numFmtId="0" fontId="1" fillId="3" borderId="23" xfId="1" applyFill="1" applyBorder="1"/>
    <xf numFmtId="0" fontId="1" fillId="3" borderId="22" xfId="1" applyFill="1" applyBorder="1"/>
    <xf numFmtId="0" fontId="1" fillId="5" borderId="23" xfId="1" applyFill="1" applyBorder="1"/>
    <xf numFmtId="0" fontId="1" fillId="3" borderId="24" xfId="1" applyFill="1" applyBorder="1"/>
    <xf numFmtId="0" fontId="1" fillId="3" borderId="23" xfId="1" applyFill="1" applyBorder="1" applyAlignment="1">
      <alignment horizontal="right"/>
    </xf>
    <xf numFmtId="0" fontId="1" fillId="5" borderId="22" xfId="1" applyFill="1" applyBorder="1"/>
    <xf numFmtId="0" fontId="1" fillId="0" borderId="0" xfId="1" applyFont="1" applyFill="1"/>
    <xf numFmtId="0" fontId="1" fillId="5" borderId="21" xfId="1" applyFont="1" applyFill="1" applyBorder="1"/>
    <xf numFmtId="40" fontId="1" fillId="3" borderId="21" xfId="1" applyNumberFormat="1" applyFont="1" applyFill="1" applyBorder="1" applyAlignment="1">
      <alignment horizontal="center"/>
    </xf>
    <xf numFmtId="40" fontId="1" fillId="3" borderId="0" xfId="1" applyNumberFormat="1" applyFont="1" applyFill="1" applyBorder="1"/>
    <xf numFmtId="40" fontId="1" fillId="3" borderId="0" xfId="1" applyNumberFormat="1" applyFont="1" applyFill="1" applyBorder="1" applyAlignment="1">
      <alignment horizontal="center"/>
    </xf>
    <xf numFmtId="164" fontId="11" fillId="3" borderId="20" xfId="1" applyNumberFormat="1" applyFont="1" applyFill="1" applyBorder="1" applyAlignment="1"/>
    <xf numFmtId="0" fontId="1" fillId="5" borderId="0" xfId="1" applyFont="1" applyFill="1" applyBorder="1"/>
    <xf numFmtId="0" fontId="11" fillId="3" borderId="21" xfId="1" applyFont="1" applyFill="1" applyBorder="1" applyAlignment="1">
      <alignment vertical="center"/>
    </xf>
    <xf numFmtId="8" fontId="11" fillId="3" borderId="0" xfId="1" applyNumberFormat="1" applyFont="1" applyFill="1" applyBorder="1" applyAlignment="1">
      <alignment vertical="center"/>
    </xf>
    <xf numFmtId="0" fontId="11" fillId="3" borderId="0" xfId="1" applyFont="1" applyFill="1" applyBorder="1" applyAlignment="1">
      <alignment horizontal="right" vertical="center"/>
    </xf>
    <xf numFmtId="0" fontId="11" fillId="3" borderId="0" xfId="1" applyFont="1" applyFill="1" applyBorder="1" applyAlignment="1">
      <alignment vertical="center"/>
    </xf>
    <xf numFmtId="0" fontId="11" fillId="3" borderId="0" xfId="1" applyFont="1" applyFill="1" applyBorder="1"/>
    <xf numFmtId="0" fontId="1" fillId="3" borderId="20" xfId="1" applyFont="1" applyFill="1" applyBorder="1"/>
    <xf numFmtId="0" fontId="1" fillId="5" borderId="20" xfId="1" applyFont="1" applyFill="1" applyBorder="1"/>
    <xf numFmtId="0" fontId="1" fillId="3" borderId="21" xfId="1" applyFont="1" applyFill="1" applyBorder="1"/>
    <xf numFmtId="0" fontId="1" fillId="3" borderId="0" xfId="1" applyFont="1" applyFill="1" applyBorder="1" applyAlignment="1"/>
    <xf numFmtId="0" fontId="11" fillId="3" borderId="0" xfId="1" applyFont="1" applyFill="1" applyBorder="1" applyAlignment="1">
      <alignment horizontal="right"/>
    </xf>
    <xf numFmtId="0" fontId="11" fillId="3" borderId="0" xfId="1" applyFont="1" applyFill="1" applyBorder="1" applyAlignment="1"/>
    <xf numFmtId="0" fontId="1" fillId="3" borderId="0" xfId="1" applyFont="1" applyFill="1" applyBorder="1"/>
    <xf numFmtId="10" fontId="12" fillId="3" borderId="0" xfId="1" applyNumberFormat="1" applyFont="1" applyFill="1" applyBorder="1" applyAlignment="1" applyProtection="1">
      <alignment vertical="center"/>
      <protection locked="0"/>
    </xf>
    <xf numFmtId="0" fontId="13" fillId="3" borderId="0" xfId="1" applyFont="1" applyFill="1" applyBorder="1" applyAlignment="1">
      <alignment vertical="center"/>
    </xf>
    <xf numFmtId="38" fontId="12" fillId="3" borderId="0" xfId="1" applyNumberFormat="1" applyFont="1" applyFill="1" applyBorder="1" applyAlignment="1" applyProtection="1">
      <alignment vertical="center"/>
      <protection locked="0"/>
    </xf>
    <xf numFmtId="6" fontId="12" fillId="3" borderId="0" xfId="1" applyNumberFormat="1" applyFont="1" applyFill="1" applyBorder="1" applyAlignment="1" applyProtection="1">
      <alignment vertical="center"/>
      <protection locked="0"/>
    </xf>
    <xf numFmtId="14" fontId="1" fillId="0" borderId="0" xfId="1" applyNumberFormat="1" applyFont="1" applyFill="1"/>
    <xf numFmtId="0" fontId="14" fillId="6" borderId="21" xfId="1" applyFont="1" applyFill="1" applyBorder="1" applyAlignment="1">
      <alignment horizontal="center"/>
    </xf>
    <xf numFmtId="0" fontId="1" fillId="6" borderId="0" xfId="1" applyFont="1" applyFill="1" applyBorder="1" applyAlignment="1">
      <alignment horizontal="center"/>
    </xf>
    <xf numFmtId="0" fontId="14" fillId="6" borderId="0" xfId="1" applyFont="1" applyFill="1" applyBorder="1" applyAlignment="1">
      <alignment horizontal="center"/>
    </xf>
    <xf numFmtId="0" fontId="1" fillId="6" borderId="20" xfId="1" applyFont="1" applyFill="1" applyBorder="1"/>
    <xf numFmtId="0" fontId="11" fillId="6" borderId="0" xfId="1" applyFont="1" applyFill="1" applyBorder="1" applyAlignment="1">
      <alignment horizontal="right"/>
    </xf>
    <xf numFmtId="0" fontId="11" fillId="6" borderId="0" xfId="1" applyFont="1" applyFill="1" applyBorder="1" applyAlignment="1"/>
    <xf numFmtId="0" fontId="1" fillId="5" borderId="21" xfId="1" applyFill="1" applyBorder="1"/>
    <xf numFmtId="0" fontId="1" fillId="5" borderId="19" xfId="1" applyFill="1" applyBorder="1"/>
    <xf numFmtId="0" fontId="1" fillId="5" borderId="18" xfId="1" applyFill="1" applyBorder="1"/>
    <xf numFmtId="0" fontId="1" fillId="5" borderId="17" xfId="1" applyFill="1" applyBorder="1"/>
    <xf numFmtId="0" fontId="1" fillId="5" borderId="0" xfId="1" applyFill="1" applyBorder="1"/>
    <xf numFmtId="0" fontId="1" fillId="5" borderId="20" xfId="1" applyFill="1" applyBorder="1"/>
    <xf numFmtId="0" fontId="15" fillId="5" borderId="21" xfId="1" applyFont="1" applyFill="1" applyBorder="1"/>
    <xf numFmtId="0" fontId="16" fillId="5" borderId="0" xfId="1" applyFont="1" applyFill="1" applyBorder="1" applyAlignment="1">
      <alignment horizontal="center"/>
    </xf>
    <xf numFmtId="0" fontId="15" fillId="5" borderId="20" xfId="1" applyFont="1" applyFill="1" applyBorder="1"/>
    <xf numFmtId="0" fontId="15" fillId="2" borderId="21" xfId="1" applyFont="1" applyFill="1" applyBorder="1"/>
    <xf numFmtId="0" fontId="15" fillId="2" borderId="20" xfId="1" applyFont="1" applyFill="1" applyBorder="1"/>
    <xf numFmtId="0" fontId="15" fillId="0" borderId="23" xfId="1" applyFont="1" applyFill="1" applyBorder="1"/>
    <xf numFmtId="14" fontId="12" fillId="10" borderId="0" xfId="1" applyNumberFormat="1" applyFont="1" applyFill="1"/>
    <xf numFmtId="0" fontId="12" fillId="10" borderId="0" xfId="1" applyFont="1" applyFill="1" applyAlignment="1">
      <alignment horizontal="right"/>
    </xf>
    <xf numFmtId="0" fontId="12" fillId="10" borderId="0" xfId="1" applyFont="1" applyFill="1"/>
    <xf numFmtId="0" fontId="9" fillId="2" borderId="27" xfId="0" applyFont="1" applyFill="1" applyBorder="1"/>
    <xf numFmtId="0" fontId="9" fillId="2" borderId="26" xfId="0" applyFont="1" applyFill="1" applyBorder="1"/>
    <xf numFmtId="0" fontId="9" fillId="2" borderId="25" xfId="0" applyFont="1" applyFill="1" applyBorder="1"/>
    <xf numFmtId="0" fontId="0" fillId="3" borderId="24" xfId="0" applyFill="1" applyBorder="1"/>
    <xf numFmtId="0" fontId="0" fillId="3" borderId="23" xfId="0" applyFill="1" applyBorder="1"/>
    <xf numFmtId="0" fontId="0" fillId="3" borderId="22" xfId="0" applyFill="1" applyBorder="1"/>
    <xf numFmtId="0" fontId="9" fillId="3" borderId="19" xfId="0" applyFont="1" applyFill="1" applyBorder="1"/>
    <xf numFmtId="0" fontId="9" fillId="5" borderId="18" xfId="0" applyFont="1" applyFill="1" applyBorder="1"/>
    <xf numFmtId="0" fontId="9" fillId="5" borderId="17" xfId="0" applyFont="1" applyFill="1" applyBorder="1"/>
    <xf numFmtId="0" fontId="9" fillId="5" borderId="21" xfId="0" applyFont="1" applyFill="1" applyBorder="1"/>
    <xf numFmtId="0" fontId="9" fillId="5" borderId="21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14" fontId="9" fillId="5" borderId="0" xfId="0" applyNumberFormat="1" applyFont="1" applyFill="1" applyBorder="1" applyAlignment="1">
      <alignment horizontal="center"/>
    </xf>
    <xf numFmtId="0" fontId="18" fillId="2" borderId="27" xfId="0" applyFont="1" applyFill="1" applyBorder="1"/>
    <xf numFmtId="0" fontId="18" fillId="2" borderId="26" xfId="0" applyFont="1" applyFill="1" applyBorder="1"/>
    <xf numFmtId="0" fontId="19" fillId="0" borderId="0" xfId="0" applyFont="1" applyAlignment="1">
      <alignment horizontal="justify"/>
    </xf>
    <xf numFmtId="165" fontId="0" fillId="9" borderId="0" xfId="0" applyNumberFormat="1" applyFill="1" applyBorder="1"/>
    <xf numFmtId="0" fontId="20" fillId="9" borderId="0" xfId="0" applyFont="1" applyFill="1" applyBorder="1"/>
    <xf numFmtId="0" fontId="20" fillId="9" borderId="0" xfId="0" applyFont="1" applyFill="1" applyBorder="1" applyAlignment="1">
      <alignment horizontal="center"/>
    </xf>
    <xf numFmtId="165" fontId="20" fillId="9" borderId="0" xfId="0" applyNumberFormat="1" applyFont="1" applyFill="1" applyBorder="1"/>
    <xf numFmtId="0" fontId="20" fillId="9" borderId="0" xfId="0" applyFont="1" applyFill="1" applyAlignment="1">
      <alignment horizontal="center"/>
    </xf>
    <xf numFmtId="0" fontId="0" fillId="9" borderId="0" xfId="0" applyFill="1"/>
    <xf numFmtId="0" fontId="20" fillId="9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21" fillId="2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0" fontId="21" fillId="9" borderId="0" xfId="0" applyFont="1" applyFill="1" applyAlignment="1">
      <alignment horizontal="center"/>
    </xf>
    <xf numFmtId="0" fontId="22" fillId="8" borderId="0" xfId="0" applyFont="1" applyFill="1"/>
    <xf numFmtId="0" fontId="23" fillId="6" borderId="0" xfId="0" applyFont="1" applyFill="1" applyAlignment="1">
      <alignment horizontal="center" wrapText="1"/>
    </xf>
    <xf numFmtId="0" fontId="24" fillId="4" borderId="1" xfId="0" applyFont="1" applyFill="1" applyBorder="1"/>
    <xf numFmtId="0" fontId="22" fillId="4" borderId="1" xfId="0" applyFont="1" applyFill="1" applyBorder="1"/>
    <xf numFmtId="166" fontId="22" fillId="4" borderId="1" xfId="0" applyNumberFormat="1" applyFont="1" applyFill="1" applyBorder="1"/>
    <xf numFmtId="166" fontId="22" fillId="4" borderId="7" xfId="0" applyNumberFormat="1" applyFont="1" applyFill="1" applyBorder="1"/>
    <xf numFmtId="0" fontId="23" fillId="6" borderId="7" xfId="0" applyFont="1" applyFill="1" applyBorder="1"/>
    <xf numFmtId="0" fontId="23" fillId="6" borderId="1" xfId="0" applyFont="1" applyFill="1" applyBorder="1"/>
    <xf numFmtId="0" fontId="22" fillId="3" borderId="5" xfId="0" applyFont="1" applyFill="1" applyBorder="1"/>
    <xf numFmtId="0" fontId="22" fillId="3" borderId="0" xfId="0" applyFont="1" applyFill="1" applyBorder="1"/>
    <xf numFmtId="0" fontId="23" fillId="6" borderId="14" xfId="0" applyFont="1" applyFill="1" applyBorder="1"/>
    <xf numFmtId="0" fontId="22" fillId="3" borderId="14" xfId="0" applyFont="1" applyFill="1" applyBorder="1"/>
    <xf numFmtId="0" fontId="22" fillId="3" borderId="11" xfId="0" applyFont="1" applyFill="1" applyBorder="1"/>
    <xf numFmtId="0" fontId="22" fillId="6" borderId="1" xfId="0" applyFont="1" applyFill="1" applyBorder="1"/>
    <xf numFmtId="0" fontId="22" fillId="8" borderId="0" xfId="0" applyFont="1" applyFill="1" applyBorder="1"/>
    <xf numFmtId="0" fontId="23" fillId="8" borderId="0" xfId="0" applyFont="1" applyFill="1" applyBorder="1"/>
    <xf numFmtId="0" fontId="23" fillId="6" borderId="5" xfId="0" applyFont="1" applyFill="1" applyBorder="1" applyAlignment="1">
      <alignment horizontal="center" wrapText="1"/>
    </xf>
    <xf numFmtId="0" fontId="23" fillId="6" borderId="14" xfId="0" applyFont="1" applyFill="1" applyBorder="1" applyAlignment="1">
      <alignment horizontal="center" wrapText="1"/>
    </xf>
    <xf numFmtId="165" fontId="22" fillId="3" borderId="0" xfId="0" applyNumberFormat="1" applyFont="1" applyFill="1" applyBorder="1"/>
    <xf numFmtId="165" fontId="23" fillId="6" borderId="3" xfId="0" applyNumberFormat="1" applyFont="1" applyFill="1" applyBorder="1"/>
    <xf numFmtId="165" fontId="23" fillId="6" borderId="6" xfId="0" applyNumberFormat="1" applyFont="1" applyFill="1" applyBorder="1"/>
    <xf numFmtId="165" fontId="23" fillId="6" borderId="13" xfId="0" applyNumberFormat="1" applyFont="1" applyFill="1" applyBorder="1"/>
    <xf numFmtId="165" fontId="23" fillId="6" borderId="15" xfId="0" applyNumberFormat="1" applyFont="1" applyFill="1" applyBorder="1"/>
    <xf numFmtId="0" fontId="22" fillId="3" borderId="10" xfId="0" applyFont="1" applyFill="1" applyBorder="1"/>
    <xf numFmtId="165" fontId="22" fillId="3" borderId="10" xfId="0" applyNumberFormat="1" applyFont="1" applyFill="1" applyBorder="1"/>
    <xf numFmtId="165" fontId="22" fillId="3" borderId="12" xfId="0" applyNumberFormat="1" applyFont="1" applyFill="1" applyBorder="1"/>
    <xf numFmtId="165" fontId="23" fillId="6" borderId="9" xfId="0" applyNumberFormat="1" applyFont="1" applyFill="1" applyBorder="1"/>
    <xf numFmtId="165" fontId="23" fillId="6" borderId="12" xfId="0" applyNumberFormat="1" applyFont="1" applyFill="1" applyBorder="1"/>
    <xf numFmtId="0" fontId="22" fillId="8" borderId="14" xfId="0" applyFont="1" applyFill="1" applyBorder="1"/>
    <xf numFmtId="0" fontId="24" fillId="4" borderId="11" xfId="0" applyFont="1" applyFill="1" applyBorder="1"/>
    <xf numFmtId="0" fontId="22" fillId="4" borderId="0" xfId="0" applyFont="1" applyFill="1" applyBorder="1"/>
    <xf numFmtId="0" fontId="23" fillId="4" borderId="10" xfId="0" applyFont="1" applyFill="1" applyBorder="1"/>
    <xf numFmtId="0" fontId="22" fillId="3" borderId="4" xfId="0" applyFont="1" applyFill="1" applyBorder="1"/>
    <xf numFmtId="165" fontId="22" fillId="3" borderId="4" xfId="0" applyNumberFormat="1" applyFont="1" applyFill="1" applyBorder="1"/>
    <xf numFmtId="165" fontId="22" fillId="3" borderId="6" xfId="0" applyNumberFormat="1" applyFont="1" applyFill="1" applyBorder="1"/>
    <xf numFmtId="165" fontId="22" fillId="3" borderId="15" xfId="0" applyNumberFormat="1" applyFont="1" applyFill="1" applyBorder="1"/>
    <xf numFmtId="165" fontId="23" fillId="6" borderId="1" xfId="0" applyNumberFormat="1" applyFont="1" applyFill="1" applyBorder="1"/>
    <xf numFmtId="165" fontId="23" fillId="6" borderId="7" xfId="0" applyNumberFormat="1" applyFont="1" applyFill="1" applyBorder="1"/>
    <xf numFmtId="165" fontId="23" fillId="6" borderId="2" xfId="0" applyNumberFormat="1" applyFont="1" applyFill="1" applyBorder="1"/>
    <xf numFmtId="0" fontId="23" fillId="6" borderId="1" xfId="0" applyFont="1" applyFill="1" applyBorder="1" applyAlignment="1">
      <alignment horizontal="center" wrapText="1"/>
    </xf>
    <xf numFmtId="165" fontId="23" fillId="6" borderId="0" xfId="0" applyNumberFormat="1" applyFont="1" applyFill="1" applyBorder="1"/>
    <xf numFmtId="0" fontId="22" fillId="3" borderId="12" xfId="0" applyFont="1" applyFill="1" applyBorder="1"/>
    <xf numFmtId="0" fontId="23" fillId="6" borderId="9" xfId="0" applyFont="1" applyFill="1" applyBorder="1"/>
    <xf numFmtId="0" fontId="23" fillId="6" borderId="10" xfId="0" applyFont="1" applyFill="1" applyBorder="1"/>
    <xf numFmtId="0" fontId="23" fillId="4" borderId="14" xfId="0" applyFont="1" applyFill="1" applyBorder="1"/>
    <xf numFmtId="0" fontId="22" fillId="4" borderId="0" xfId="0" applyFont="1" applyFill="1"/>
    <xf numFmtId="0" fontId="23" fillId="4" borderId="0" xfId="0" applyFont="1" applyFill="1" applyBorder="1"/>
    <xf numFmtId="0" fontId="22" fillId="6" borderId="2" xfId="0" applyFont="1" applyFill="1" applyBorder="1"/>
    <xf numFmtId="165" fontId="22" fillId="6" borderId="2" xfId="0" applyNumberFormat="1" applyFont="1" applyFill="1" applyBorder="1"/>
    <xf numFmtId="165" fontId="22" fillId="6" borderId="1" xfId="0" applyNumberFormat="1" applyFont="1" applyFill="1" applyBorder="1"/>
    <xf numFmtId="0" fontId="22" fillId="8" borderId="0" xfId="0" applyFont="1" applyFill="1" applyAlignment="1">
      <alignment horizontal="center"/>
    </xf>
    <xf numFmtId="0" fontId="22" fillId="8" borderId="0" xfId="0" applyFont="1" applyFill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17" fillId="2" borderId="0" xfId="1" applyFont="1" applyFill="1" applyBorder="1" applyAlignment="1">
      <alignment horizontal="center"/>
    </xf>
    <xf numFmtId="0" fontId="5" fillId="6" borderId="0" xfId="1" applyFont="1" applyFill="1" applyBorder="1" applyAlignment="1" applyProtection="1">
      <alignment horizontal="left"/>
      <protection locked="0"/>
    </xf>
    <xf numFmtId="0" fontId="5" fillId="6" borderId="21" xfId="1" applyFont="1" applyFill="1" applyBorder="1" applyAlignment="1" applyProtection="1">
      <alignment horizontal="left"/>
      <protection locked="0"/>
    </xf>
    <xf numFmtId="0" fontId="5" fillId="6" borderId="66" xfId="1" applyFont="1" applyFill="1" applyBorder="1" applyAlignment="1">
      <alignment horizontal="center"/>
    </xf>
    <xf numFmtId="0" fontId="5" fillId="6" borderId="65" xfId="1" applyFont="1" applyFill="1" applyBorder="1" applyAlignment="1">
      <alignment horizontal="center"/>
    </xf>
    <xf numFmtId="0" fontId="5" fillId="6" borderId="64" xfId="1" applyFont="1" applyFill="1" applyBorder="1" applyAlignment="1">
      <alignment horizontal="center"/>
    </xf>
    <xf numFmtId="0" fontId="5" fillId="6" borderId="30" xfId="1" applyFont="1" applyFill="1" applyBorder="1" applyAlignment="1">
      <alignment horizontal="center"/>
    </xf>
    <xf numFmtId="0" fontId="5" fillId="6" borderId="10" xfId="1" applyFont="1" applyFill="1" applyBorder="1" applyAlignment="1">
      <alignment horizontal="center"/>
    </xf>
  </cellXfs>
  <cellStyles count="6">
    <cellStyle name="Comma 2" xfId="2"/>
    <cellStyle name="Currency 2" xfId="3"/>
    <cellStyle name="Normal" xfId="0" builtinId="0"/>
    <cellStyle name="Normal 2" xfId="1"/>
    <cellStyle name="Percent" xfId="5" builtinId="5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2933700</xdr:colOff>
      <xdr:row>0</xdr:row>
      <xdr:rowOff>171450</xdr:rowOff>
    </xdr:from>
    <xdr:to>
      <xdr:col>3</xdr:col>
      <xdr:colOff>4762500</xdr:colOff>
      <xdr:row>1</xdr:row>
      <xdr:rowOff>123825</xdr:rowOff>
    </xdr:to>
    <xdr:pic>
      <xdr:nvPicPr>
        <xdr:cNvPr id="6" name="Picture 5" descr="SBDC_5-Smal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71450"/>
          <a:ext cx="18288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247650</xdr:colOff>
      <xdr:row>0</xdr:row>
      <xdr:rowOff>171450</xdr:rowOff>
    </xdr:from>
    <xdr:to>
      <xdr:col>12</xdr:col>
      <xdr:colOff>762000</xdr:colOff>
      <xdr:row>0</xdr:row>
      <xdr:rowOff>457200</xdr:rowOff>
    </xdr:to>
    <xdr:pic>
      <xdr:nvPicPr>
        <xdr:cNvPr id="2" name="Picture 1" descr="SBDC_5-Smal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71450"/>
          <a:ext cx="18288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361950</xdr:colOff>
      <xdr:row>0</xdr:row>
      <xdr:rowOff>171450</xdr:rowOff>
    </xdr:from>
    <xdr:to>
      <xdr:col>16</xdr:col>
      <xdr:colOff>447675</xdr:colOff>
      <xdr:row>0</xdr:row>
      <xdr:rowOff>457200</xdr:rowOff>
    </xdr:to>
    <xdr:pic>
      <xdr:nvPicPr>
        <xdr:cNvPr id="2" name="Picture 1" descr="SBDC_5-Smal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171450"/>
          <a:ext cx="1914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590550</xdr:colOff>
      <xdr:row>0</xdr:row>
      <xdr:rowOff>190500</xdr:rowOff>
    </xdr:from>
    <xdr:ext cx="184731" cy="264560"/>
    <xdr:sp macro="" textlink="">
      <xdr:nvSpPr>
        <xdr:cNvPr id="2" name="TextBox 1"/>
        <xdr:cNvSpPr txBox="1"/>
      </xdr:nvSpPr>
      <xdr:spPr>
        <a:xfrm>
          <a:off x="59055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285750</xdr:colOff>
      <xdr:row>0</xdr:row>
      <xdr:rowOff>133350</xdr:rowOff>
    </xdr:from>
    <xdr:ext cx="2438400" cy="264560"/>
    <xdr:sp macro="" textlink="">
      <xdr:nvSpPr>
        <xdr:cNvPr id="3" name="TextBox 2"/>
        <xdr:cNvSpPr txBox="1"/>
      </xdr:nvSpPr>
      <xdr:spPr>
        <a:xfrm>
          <a:off x="285750" y="133350"/>
          <a:ext cx="2438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590550</xdr:colOff>
      <xdr:row>1</xdr:row>
      <xdr:rowOff>190500</xdr:rowOff>
    </xdr:from>
    <xdr:ext cx="184731" cy="264560"/>
    <xdr:sp macro="" textlink="">
      <xdr:nvSpPr>
        <xdr:cNvPr id="4" name="TextBox 3"/>
        <xdr:cNvSpPr txBox="1"/>
      </xdr:nvSpPr>
      <xdr:spPr>
        <a:xfrm>
          <a:off x="120015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285750</xdr:colOff>
      <xdr:row>1</xdr:row>
      <xdr:rowOff>133350</xdr:rowOff>
    </xdr:from>
    <xdr:ext cx="2438400" cy="264560"/>
    <xdr:sp macro="" textlink="">
      <xdr:nvSpPr>
        <xdr:cNvPr id="5" name="TextBox 4"/>
        <xdr:cNvSpPr txBox="1"/>
      </xdr:nvSpPr>
      <xdr:spPr>
        <a:xfrm>
          <a:off x="895350" y="323850"/>
          <a:ext cx="2438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590550</xdr:colOff>
      <xdr:row>1</xdr:row>
      <xdr:rowOff>190500</xdr:rowOff>
    </xdr:from>
    <xdr:ext cx="184731" cy="264560"/>
    <xdr:sp macro="" textlink="">
      <xdr:nvSpPr>
        <xdr:cNvPr id="6" name="TextBox 5"/>
        <xdr:cNvSpPr txBox="1"/>
      </xdr:nvSpPr>
      <xdr:spPr>
        <a:xfrm>
          <a:off x="180975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285750</xdr:colOff>
      <xdr:row>1</xdr:row>
      <xdr:rowOff>133350</xdr:rowOff>
    </xdr:from>
    <xdr:ext cx="2438400" cy="264560"/>
    <xdr:sp macro="" textlink="">
      <xdr:nvSpPr>
        <xdr:cNvPr id="7" name="TextBox 6"/>
        <xdr:cNvSpPr txBox="1"/>
      </xdr:nvSpPr>
      <xdr:spPr>
        <a:xfrm>
          <a:off x="1504950" y="323850"/>
          <a:ext cx="2438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590550</xdr:colOff>
      <xdr:row>1</xdr:row>
      <xdr:rowOff>190500</xdr:rowOff>
    </xdr:from>
    <xdr:ext cx="184731" cy="264560"/>
    <xdr:sp macro="" textlink="">
      <xdr:nvSpPr>
        <xdr:cNvPr id="8" name="TextBox 7"/>
        <xdr:cNvSpPr txBox="1"/>
      </xdr:nvSpPr>
      <xdr:spPr>
        <a:xfrm>
          <a:off x="241935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285750</xdr:colOff>
      <xdr:row>1</xdr:row>
      <xdr:rowOff>133350</xdr:rowOff>
    </xdr:from>
    <xdr:ext cx="2438400" cy="264560"/>
    <xdr:sp macro="" textlink="">
      <xdr:nvSpPr>
        <xdr:cNvPr id="9" name="TextBox 8"/>
        <xdr:cNvSpPr txBox="1"/>
      </xdr:nvSpPr>
      <xdr:spPr>
        <a:xfrm>
          <a:off x="2114550" y="323850"/>
          <a:ext cx="2438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590550</xdr:colOff>
      <xdr:row>1</xdr:row>
      <xdr:rowOff>190500</xdr:rowOff>
    </xdr:from>
    <xdr:ext cx="184731" cy="264560"/>
    <xdr:sp macro="" textlink="">
      <xdr:nvSpPr>
        <xdr:cNvPr id="10" name="TextBox 9"/>
        <xdr:cNvSpPr txBox="1"/>
      </xdr:nvSpPr>
      <xdr:spPr>
        <a:xfrm>
          <a:off x="59055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285750</xdr:colOff>
      <xdr:row>1</xdr:row>
      <xdr:rowOff>133350</xdr:rowOff>
    </xdr:from>
    <xdr:ext cx="2438400" cy="264560"/>
    <xdr:sp macro="" textlink="">
      <xdr:nvSpPr>
        <xdr:cNvPr id="11" name="TextBox 10"/>
        <xdr:cNvSpPr txBox="1"/>
      </xdr:nvSpPr>
      <xdr:spPr>
        <a:xfrm>
          <a:off x="285750" y="323850"/>
          <a:ext cx="2438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13</xdr:col>
      <xdr:colOff>133350</xdr:colOff>
      <xdr:row>0</xdr:row>
      <xdr:rowOff>171450</xdr:rowOff>
    </xdr:from>
    <xdr:to>
      <xdr:col>15</xdr:col>
      <xdr:colOff>447675</xdr:colOff>
      <xdr:row>0</xdr:row>
      <xdr:rowOff>457200</xdr:rowOff>
    </xdr:to>
    <xdr:pic>
      <xdr:nvPicPr>
        <xdr:cNvPr id="12" name="Picture 11" descr="SBDC_5-Smal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71450"/>
          <a:ext cx="1533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171450</xdr:colOff>
      <xdr:row>0</xdr:row>
      <xdr:rowOff>171450</xdr:rowOff>
    </xdr:from>
    <xdr:to>
      <xdr:col>17</xdr:col>
      <xdr:colOff>47625</xdr:colOff>
      <xdr:row>0</xdr:row>
      <xdr:rowOff>457200</xdr:rowOff>
    </xdr:to>
    <xdr:pic>
      <xdr:nvPicPr>
        <xdr:cNvPr id="8" name="Picture 7" descr="SBDC_5-Smal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71450"/>
          <a:ext cx="18288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476250</xdr:colOff>
      <xdr:row>0</xdr:row>
      <xdr:rowOff>171450</xdr:rowOff>
    </xdr:from>
    <xdr:to>
      <xdr:col>15</xdr:col>
      <xdr:colOff>361950</xdr:colOff>
      <xdr:row>0</xdr:row>
      <xdr:rowOff>457200</xdr:rowOff>
    </xdr:to>
    <xdr:pic>
      <xdr:nvPicPr>
        <xdr:cNvPr id="10" name="Picture 9" descr="SBDC_5-Smal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171450"/>
          <a:ext cx="18288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219075</xdr:colOff>
      <xdr:row>0</xdr:row>
      <xdr:rowOff>133350</xdr:rowOff>
    </xdr:from>
    <xdr:to>
      <xdr:col>8</xdr:col>
      <xdr:colOff>1000125</xdr:colOff>
      <xdr:row>0</xdr:row>
      <xdr:rowOff>419100</xdr:rowOff>
    </xdr:to>
    <xdr:pic>
      <xdr:nvPicPr>
        <xdr:cNvPr id="7" name="Picture 6" descr="SBDC_5-Smal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33350"/>
          <a:ext cx="18288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228600</xdr:colOff>
      <xdr:row>0</xdr:row>
      <xdr:rowOff>171450</xdr:rowOff>
    </xdr:from>
    <xdr:to>
      <xdr:col>15</xdr:col>
      <xdr:colOff>28575</xdr:colOff>
      <xdr:row>0</xdr:row>
      <xdr:rowOff>457200</xdr:rowOff>
    </xdr:to>
    <xdr:pic>
      <xdr:nvPicPr>
        <xdr:cNvPr id="2" name="Picture 1" descr="SBDC_5-Smal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161925"/>
          <a:ext cx="22383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castillo/Documents/Financial%20statements%20Templates/North%20Coast%20SBDC%20combined%20%20financial%20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How to Use..."/>
      <sheetName val="Detailed Start Up"/>
      <sheetName val="Financial Assumptions"/>
      <sheetName val="Profit and Loss"/>
      <sheetName val="Break Even"/>
      <sheetName val="Cash Flow"/>
      <sheetName val="Balance Sheet"/>
      <sheetName val="Amortization"/>
      <sheetName val="Multiple Loans"/>
      <sheetName val="Revisions"/>
      <sheetName val=" "/>
    </sheetNames>
    <sheetDataSet>
      <sheetData sheetId="0"/>
      <sheetData sheetId="1"/>
      <sheetData sheetId="2"/>
      <sheetData sheetId="3"/>
      <sheetData sheetId="4">
        <row r="1">
          <cell r="A1" t="str">
            <v>Your Company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workbookViewId="0">
      <selection activeCell="G9" sqref="G9"/>
    </sheetView>
  </sheetViews>
  <sheetFormatPr defaultRowHeight="15" x14ac:dyDescent="0.25"/>
  <cols>
    <col min="1" max="1" width="3.28515625" customWidth="1"/>
    <col min="2" max="2" width="2.7109375" customWidth="1"/>
    <col min="3" max="3" width="31.140625" customWidth="1"/>
    <col min="4" max="4" width="72.85546875" customWidth="1"/>
  </cols>
  <sheetData>
    <row r="1" spans="1:4" ht="24" customHeight="1" x14ac:dyDescent="0.25"/>
    <row r="2" spans="1:4" ht="30" customHeight="1" x14ac:dyDescent="0.25">
      <c r="A2" s="5" t="s">
        <v>0</v>
      </c>
      <c r="B2" s="4"/>
      <c r="C2" s="27"/>
    </row>
    <row r="3" spans="1:4" ht="20.25" customHeight="1" x14ac:dyDescent="0.25">
      <c r="A3" s="12" t="s">
        <v>1</v>
      </c>
      <c r="B3" s="13"/>
      <c r="C3" s="14"/>
      <c r="D3" s="15"/>
    </row>
    <row r="4" spans="1:4" ht="12" customHeight="1" x14ac:dyDescent="0.25">
      <c r="A4" s="2"/>
      <c r="B4" s="2"/>
      <c r="C4" s="7"/>
      <c r="D4" s="8"/>
    </row>
    <row r="5" spans="1:4" ht="13.5" customHeight="1" x14ac:dyDescent="0.25">
      <c r="A5" s="2"/>
      <c r="B5" s="16" t="s">
        <v>2</v>
      </c>
      <c r="C5" s="15"/>
      <c r="D5" s="8"/>
    </row>
    <row r="6" spans="1:4" ht="12" customHeight="1" x14ac:dyDescent="0.25">
      <c r="A6" s="2"/>
      <c r="B6" s="3"/>
      <c r="C6" s="17" t="s">
        <v>3</v>
      </c>
      <c r="D6" s="17"/>
    </row>
    <row r="7" spans="1:4" ht="12" customHeight="1" x14ac:dyDescent="0.25">
      <c r="A7" s="2"/>
      <c r="B7" s="3"/>
      <c r="C7" s="17" t="s">
        <v>3</v>
      </c>
      <c r="D7" s="17"/>
    </row>
    <row r="8" spans="1:4" ht="12" customHeight="1" x14ac:dyDescent="0.25">
      <c r="A8" s="2"/>
      <c r="B8" s="3"/>
      <c r="C8" s="17" t="s">
        <v>4</v>
      </c>
      <c r="D8" s="17"/>
    </row>
    <row r="9" spans="1:4" ht="12" customHeight="1" x14ac:dyDescent="0.25">
      <c r="A9" s="2"/>
      <c r="B9" s="3"/>
      <c r="C9" s="17" t="s">
        <v>5</v>
      </c>
      <c r="D9" s="17"/>
    </row>
    <row r="10" spans="1:4" ht="12" customHeight="1" x14ac:dyDescent="0.25">
      <c r="A10" s="2"/>
      <c r="B10" s="3"/>
      <c r="C10" s="17"/>
      <c r="D10" s="17"/>
    </row>
    <row r="11" spans="1:4" ht="12" customHeight="1" x14ac:dyDescent="0.25">
      <c r="A11" s="2"/>
      <c r="B11" s="3"/>
      <c r="C11" s="17" t="s">
        <v>6</v>
      </c>
      <c r="D11" s="17"/>
    </row>
    <row r="12" spans="1:4" ht="12" customHeight="1" x14ac:dyDescent="0.25">
      <c r="A12" s="4"/>
      <c r="B12" s="3"/>
      <c r="C12" s="18"/>
      <c r="D12" s="17"/>
    </row>
    <row r="13" spans="1:4" ht="12" customHeight="1" x14ac:dyDescent="0.25">
      <c r="A13" s="6"/>
      <c r="B13" s="3"/>
      <c r="C13" s="19"/>
      <c r="D13" s="17"/>
    </row>
    <row r="14" spans="1:4" ht="7.5" customHeight="1" x14ac:dyDescent="0.25">
      <c r="A14" s="6"/>
      <c r="B14" s="6"/>
      <c r="C14" s="10"/>
      <c r="D14" s="8"/>
    </row>
    <row r="15" spans="1:4" x14ac:dyDescent="0.25">
      <c r="A15" s="2"/>
      <c r="B15" s="16" t="s">
        <v>7</v>
      </c>
      <c r="C15" s="15"/>
      <c r="D15" s="8"/>
    </row>
    <row r="16" spans="1:4" ht="12" customHeight="1" x14ac:dyDescent="0.25">
      <c r="A16" s="2"/>
      <c r="B16" s="2"/>
      <c r="C16" s="20" t="s">
        <v>8</v>
      </c>
      <c r="D16" s="21"/>
    </row>
    <row r="17" spans="1:4" ht="12" customHeight="1" x14ac:dyDescent="0.25">
      <c r="A17" s="2"/>
      <c r="B17" s="2"/>
      <c r="C17" s="22" t="s">
        <v>9</v>
      </c>
      <c r="D17" s="21"/>
    </row>
    <row r="18" spans="1:4" ht="12" customHeight="1" x14ac:dyDescent="0.25">
      <c r="A18" s="2"/>
      <c r="B18" s="2"/>
      <c r="C18" s="22" t="s">
        <v>10</v>
      </c>
      <c r="D18" s="21"/>
    </row>
    <row r="19" spans="1:4" ht="12" customHeight="1" x14ac:dyDescent="0.25">
      <c r="A19" s="2"/>
      <c r="B19" s="2"/>
      <c r="C19" s="22" t="s">
        <v>11</v>
      </c>
      <c r="D19" s="21"/>
    </row>
    <row r="20" spans="1:4" ht="12" customHeight="1" x14ac:dyDescent="0.25">
      <c r="A20" s="2"/>
      <c r="B20" s="2"/>
      <c r="C20" s="22" t="s">
        <v>12</v>
      </c>
      <c r="D20" s="21"/>
    </row>
    <row r="21" spans="1:4" ht="12" customHeight="1" x14ac:dyDescent="0.25">
      <c r="A21" s="2"/>
      <c r="B21" s="2"/>
      <c r="C21" s="22" t="s">
        <v>13</v>
      </c>
      <c r="D21" s="21"/>
    </row>
    <row r="22" spans="1:4" ht="7.5" customHeight="1" x14ac:dyDescent="0.25">
      <c r="A22" s="2"/>
      <c r="B22" s="2"/>
      <c r="C22" s="9"/>
      <c r="D22" s="8"/>
    </row>
    <row r="23" spans="1:4" ht="7.5" customHeight="1" x14ac:dyDescent="0.25">
      <c r="A23" s="2"/>
      <c r="B23" s="2"/>
      <c r="C23" s="11"/>
      <c r="D23" s="8"/>
    </row>
    <row r="24" spans="1:4" ht="7.5" customHeight="1" x14ac:dyDescent="0.25">
      <c r="A24" s="2"/>
      <c r="B24" s="2"/>
      <c r="C24" s="11"/>
      <c r="D24" s="8"/>
    </row>
    <row r="25" spans="1:4" x14ac:dyDescent="0.25">
      <c r="A25" s="2"/>
      <c r="B25" s="16" t="s">
        <v>14</v>
      </c>
      <c r="C25" s="15"/>
      <c r="D25" s="8"/>
    </row>
    <row r="26" spans="1:4" ht="12" customHeight="1" x14ac:dyDescent="0.25">
      <c r="A26" s="2"/>
      <c r="B26" s="2"/>
      <c r="C26" s="23" t="s">
        <v>15</v>
      </c>
      <c r="D26" s="17"/>
    </row>
    <row r="27" spans="1:4" ht="12" customHeight="1" x14ac:dyDescent="0.25">
      <c r="A27" s="2"/>
      <c r="B27" s="2"/>
      <c r="C27" s="23" t="s">
        <v>16</v>
      </c>
      <c r="D27" s="17"/>
    </row>
    <row r="28" spans="1:4" ht="12" customHeight="1" x14ac:dyDescent="0.25">
      <c r="A28" s="2"/>
      <c r="B28" s="2"/>
      <c r="C28" s="23" t="s">
        <v>17</v>
      </c>
      <c r="D28" s="17"/>
    </row>
    <row r="29" spans="1:4" ht="12" customHeight="1" x14ac:dyDescent="0.25">
      <c r="A29" s="2"/>
      <c r="B29" s="2"/>
      <c r="C29" s="24" t="s">
        <v>18</v>
      </c>
      <c r="D29" s="17"/>
    </row>
    <row r="30" spans="1:4" ht="12" customHeight="1" x14ac:dyDescent="0.25">
      <c r="A30" s="2"/>
      <c r="B30" s="2"/>
      <c r="C30" s="23" t="s">
        <v>19</v>
      </c>
      <c r="D30" s="17"/>
    </row>
    <row r="31" spans="1:4" ht="12" customHeight="1" x14ac:dyDescent="0.25">
      <c r="A31" s="2"/>
      <c r="B31" s="2"/>
      <c r="C31" s="23" t="s">
        <v>20</v>
      </c>
      <c r="D31" s="17"/>
    </row>
    <row r="32" spans="1:4" ht="12" customHeight="1" x14ac:dyDescent="0.25">
      <c r="A32" s="2"/>
      <c r="B32" s="2"/>
      <c r="C32" s="23" t="s">
        <v>21</v>
      </c>
      <c r="D32" s="17"/>
    </row>
    <row r="33" spans="1:4" ht="12" customHeight="1" x14ac:dyDescent="0.25">
      <c r="A33" s="2"/>
      <c r="B33" s="2"/>
      <c r="C33" s="23" t="s">
        <v>22</v>
      </c>
      <c r="D33" s="17"/>
    </row>
    <row r="34" spans="1:4" ht="12" customHeight="1" x14ac:dyDescent="0.25">
      <c r="A34" s="2"/>
      <c r="B34" s="2"/>
      <c r="C34" s="23" t="s">
        <v>23</v>
      </c>
      <c r="D34" s="17"/>
    </row>
    <row r="35" spans="1:4" ht="12" customHeight="1" x14ac:dyDescent="0.25">
      <c r="A35" s="2"/>
      <c r="B35" s="2"/>
      <c r="C35" s="23" t="s">
        <v>24</v>
      </c>
      <c r="D35" s="17"/>
    </row>
    <row r="36" spans="1:4" ht="12" customHeight="1" x14ac:dyDescent="0.25">
      <c r="A36" s="2"/>
      <c r="B36" s="2"/>
      <c r="C36" s="23" t="s">
        <v>25</v>
      </c>
      <c r="D36" s="17"/>
    </row>
    <row r="37" spans="1:4" ht="12" customHeight="1" x14ac:dyDescent="0.25">
      <c r="A37" s="2"/>
      <c r="B37" s="2"/>
      <c r="C37" s="23" t="s">
        <v>26</v>
      </c>
      <c r="D37" s="17"/>
    </row>
    <row r="38" spans="1:4" ht="12" customHeight="1" x14ac:dyDescent="0.25">
      <c r="A38" s="2"/>
      <c r="B38" s="2"/>
      <c r="C38" s="23" t="s">
        <v>27</v>
      </c>
      <c r="D38" s="17"/>
    </row>
    <row r="39" spans="1:4" ht="12" customHeight="1" x14ac:dyDescent="0.25">
      <c r="A39" s="2"/>
      <c r="B39" s="2"/>
      <c r="C39" s="23" t="s">
        <v>28</v>
      </c>
      <c r="D39" s="17"/>
    </row>
    <row r="40" spans="1:4" ht="12" customHeight="1" x14ac:dyDescent="0.25">
      <c r="A40" s="2"/>
      <c r="B40" s="2"/>
      <c r="C40" s="23" t="s">
        <v>29</v>
      </c>
      <c r="D40" s="17"/>
    </row>
    <row r="41" spans="1:4" ht="12" customHeight="1" x14ac:dyDescent="0.25">
      <c r="A41" s="2"/>
      <c r="B41" s="2"/>
      <c r="C41" s="23" t="s">
        <v>30</v>
      </c>
      <c r="D41" s="17"/>
    </row>
    <row r="42" spans="1:4" ht="12" customHeight="1" x14ac:dyDescent="0.25">
      <c r="A42" s="2"/>
      <c r="B42" s="2"/>
      <c r="C42" s="23" t="s">
        <v>31</v>
      </c>
      <c r="D42" s="17"/>
    </row>
    <row r="43" spans="1:4" ht="12" customHeight="1" x14ac:dyDescent="0.25">
      <c r="A43" s="2"/>
      <c r="B43" s="2"/>
      <c r="C43" s="23" t="s">
        <v>32</v>
      </c>
      <c r="D43" s="17"/>
    </row>
    <row r="44" spans="1:4" ht="12" customHeight="1" x14ac:dyDescent="0.25">
      <c r="A44" s="2"/>
      <c r="B44" s="2"/>
      <c r="C44" s="23" t="s">
        <v>33</v>
      </c>
      <c r="D44" s="17"/>
    </row>
    <row r="45" spans="1:4" ht="12" customHeight="1" x14ac:dyDescent="0.25">
      <c r="A45" s="2"/>
      <c r="B45" s="2"/>
      <c r="C45" s="23" t="s">
        <v>34</v>
      </c>
      <c r="D45" s="17"/>
    </row>
    <row r="46" spans="1:4" ht="12" customHeight="1" x14ac:dyDescent="0.25">
      <c r="A46" s="2"/>
      <c r="B46" s="2"/>
      <c r="C46" s="23" t="s">
        <v>35</v>
      </c>
      <c r="D46" s="17"/>
    </row>
    <row r="47" spans="1:4" ht="12" customHeight="1" x14ac:dyDescent="0.25">
      <c r="A47" s="2"/>
      <c r="B47" s="2"/>
      <c r="C47" s="23" t="s">
        <v>36</v>
      </c>
      <c r="D47" s="17"/>
    </row>
    <row r="48" spans="1:4" ht="12" customHeight="1" x14ac:dyDescent="0.25">
      <c r="A48" s="2"/>
      <c r="B48" s="2"/>
      <c r="C48" s="23" t="s">
        <v>37</v>
      </c>
      <c r="D48" s="17"/>
    </row>
    <row r="49" spans="1:4" ht="12" customHeight="1" x14ac:dyDescent="0.25">
      <c r="A49" s="2"/>
      <c r="B49" s="2"/>
      <c r="C49" s="23" t="s">
        <v>38</v>
      </c>
      <c r="D49" s="17"/>
    </row>
    <row r="50" spans="1:4" ht="12" customHeight="1" x14ac:dyDescent="0.25">
      <c r="A50" s="2"/>
      <c r="B50" s="2"/>
      <c r="C50" s="23" t="s">
        <v>39</v>
      </c>
      <c r="D50" s="17"/>
    </row>
    <row r="51" spans="1:4" ht="12" customHeight="1" x14ac:dyDescent="0.25">
      <c r="A51" s="2"/>
      <c r="B51" s="2"/>
      <c r="C51" s="25" t="s">
        <v>40</v>
      </c>
      <c r="D51" s="17"/>
    </row>
    <row r="52" spans="1:4" ht="7.5" customHeight="1" x14ac:dyDescent="0.25">
      <c r="A52" s="2"/>
      <c r="B52" s="2"/>
      <c r="C52" s="6"/>
      <c r="D52" s="6"/>
    </row>
    <row r="53" spans="1:4" ht="6.75" customHeight="1" x14ac:dyDescent="0.25">
      <c r="A53" s="2"/>
      <c r="B53" s="1"/>
      <c r="C53" s="1"/>
      <c r="D53" s="1"/>
    </row>
    <row r="54" spans="1:4" x14ac:dyDescent="0.25">
      <c r="A54" s="2"/>
      <c r="B54" s="16" t="s">
        <v>41</v>
      </c>
      <c r="C54" s="14"/>
      <c r="D54" s="1"/>
    </row>
    <row r="55" spans="1:4" ht="12" customHeight="1" x14ac:dyDescent="0.25">
      <c r="A55" s="2"/>
      <c r="B55" s="2"/>
      <c r="C55" s="26"/>
      <c r="D55" s="17"/>
    </row>
    <row r="56" spans="1:4" ht="12" customHeight="1" x14ac:dyDescent="0.25">
      <c r="A56" s="2"/>
      <c r="B56" s="2"/>
      <c r="C56" s="26"/>
      <c r="D56" s="17"/>
    </row>
    <row r="57" spans="1:4" x14ac:dyDescent="0.25">
      <c r="A57" s="1"/>
      <c r="B57" s="2"/>
      <c r="C57" s="26"/>
      <c r="D57" s="17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activeCell="F5" sqref="F5"/>
    </sheetView>
  </sheetViews>
  <sheetFormatPr defaultRowHeight="15" x14ac:dyDescent="0.25"/>
  <cols>
    <col min="1" max="1" width="3.140625" customWidth="1"/>
    <col min="2" max="2" width="4" customWidth="1"/>
    <col min="3" max="3" width="3.42578125" customWidth="1"/>
    <col min="11" max="11" width="12.5703125" customWidth="1"/>
    <col min="12" max="12" width="7.140625" customWidth="1"/>
    <col min="13" max="13" width="12.42578125" customWidth="1"/>
    <col min="14" max="14" width="6.5703125" customWidth="1"/>
  </cols>
  <sheetData>
    <row r="1" spans="1:14" ht="66" customHeight="1" x14ac:dyDescent="0.25">
      <c r="A1" s="28"/>
    </row>
    <row r="2" spans="1:14" ht="14.25" customHeight="1" x14ac:dyDescent="0.25">
      <c r="C2" s="29" t="s">
        <v>243</v>
      </c>
      <c r="D2" s="30"/>
      <c r="E2" s="30"/>
      <c r="F2" s="30"/>
      <c r="G2" s="30"/>
      <c r="H2" s="31"/>
      <c r="I2" s="32">
        <v>2013</v>
      </c>
      <c r="K2" s="33" t="s">
        <v>42</v>
      </c>
      <c r="L2" s="34"/>
      <c r="M2" s="35" t="s">
        <v>43</v>
      </c>
      <c r="N2" s="36"/>
    </row>
    <row r="3" spans="1:14" x14ac:dyDescent="0.25">
      <c r="C3" s="37" t="s">
        <v>44</v>
      </c>
      <c r="D3" s="38"/>
      <c r="E3" s="38"/>
      <c r="F3" s="38"/>
      <c r="G3" s="38"/>
      <c r="H3" s="39"/>
      <c r="I3" s="40"/>
      <c r="K3" s="41" t="s">
        <v>45</v>
      </c>
      <c r="L3" s="42"/>
      <c r="M3" s="43"/>
      <c r="N3" s="36"/>
    </row>
    <row r="4" spans="1:14" x14ac:dyDescent="0.25">
      <c r="C4" s="44" t="s">
        <v>46</v>
      </c>
      <c r="D4" s="45"/>
      <c r="E4" s="45"/>
      <c r="F4" s="42"/>
      <c r="G4" s="42"/>
      <c r="H4" s="43"/>
      <c r="I4" s="46"/>
      <c r="K4" s="41" t="s">
        <v>47</v>
      </c>
      <c r="L4" s="42"/>
      <c r="M4" s="43"/>
      <c r="N4" s="36"/>
    </row>
    <row r="5" spans="1:14" x14ac:dyDescent="0.25">
      <c r="C5" s="41" t="s">
        <v>48</v>
      </c>
      <c r="D5" s="42"/>
      <c r="E5" s="42"/>
      <c r="F5" s="42"/>
      <c r="G5" s="42"/>
      <c r="H5" s="43"/>
      <c r="I5" s="46"/>
      <c r="K5" s="33" t="s">
        <v>49</v>
      </c>
      <c r="L5" s="34"/>
      <c r="M5" s="35">
        <f>SUM(M3:M4)</f>
        <v>0</v>
      </c>
      <c r="N5" s="36"/>
    </row>
    <row r="6" spans="1:14" x14ac:dyDescent="0.25">
      <c r="C6" s="41" t="s">
        <v>50</v>
      </c>
      <c r="D6" s="42"/>
      <c r="E6" s="42"/>
      <c r="F6" s="42"/>
      <c r="G6" s="42"/>
      <c r="H6" s="43"/>
      <c r="I6" s="46"/>
      <c r="K6" s="47"/>
      <c r="L6" s="47"/>
      <c r="M6" s="47"/>
      <c r="N6" s="36"/>
    </row>
    <row r="7" spans="1:14" x14ac:dyDescent="0.25">
      <c r="C7" s="41" t="s">
        <v>51</v>
      </c>
      <c r="D7" s="42"/>
      <c r="E7" s="42"/>
      <c r="F7" s="42"/>
      <c r="G7" s="42"/>
      <c r="H7" s="43"/>
      <c r="I7" s="46"/>
    </row>
    <row r="8" spans="1:14" x14ac:dyDescent="0.25">
      <c r="C8" s="41" t="s">
        <v>52</v>
      </c>
      <c r="D8" s="42"/>
      <c r="E8" s="42"/>
      <c r="F8" s="42"/>
      <c r="G8" s="42"/>
      <c r="H8" s="43"/>
      <c r="I8" s="46"/>
    </row>
    <row r="9" spans="1:14" x14ac:dyDescent="0.25">
      <c r="C9" s="41"/>
      <c r="D9" s="42"/>
      <c r="E9" s="42"/>
      <c r="F9" s="42"/>
      <c r="G9" s="42"/>
      <c r="H9" s="43"/>
      <c r="I9" s="46"/>
    </row>
    <row r="10" spans="1:14" x14ac:dyDescent="0.25">
      <c r="C10" s="44" t="s">
        <v>53</v>
      </c>
      <c r="D10" s="45"/>
      <c r="E10" s="45"/>
      <c r="F10" s="45"/>
      <c r="G10" s="42"/>
      <c r="H10" s="43"/>
      <c r="I10" s="46"/>
    </row>
    <row r="11" spans="1:14" x14ac:dyDescent="0.25">
      <c r="C11" s="41" t="s">
        <v>54</v>
      </c>
      <c r="D11" s="42"/>
      <c r="E11" s="42"/>
      <c r="F11" s="42"/>
      <c r="G11" s="42"/>
      <c r="H11" s="43"/>
      <c r="I11" s="46"/>
    </row>
    <row r="12" spans="1:14" x14ac:dyDescent="0.25">
      <c r="C12" s="41" t="s">
        <v>55</v>
      </c>
      <c r="D12" s="42"/>
      <c r="E12" s="42"/>
      <c r="F12" s="42"/>
      <c r="G12" s="42"/>
      <c r="H12" s="43"/>
      <c r="I12" s="46"/>
    </row>
    <row r="13" spans="1:14" x14ac:dyDescent="0.25">
      <c r="C13" s="41" t="s">
        <v>56</v>
      </c>
      <c r="D13" s="42"/>
      <c r="E13" s="42"/>
      <c r="F13" s="42"/>
      <c r="G13" s="42"/>
      <c r="H13" s="43"/>
      <c r="I13" s="46">
        <f>SUM(H14:H17)</f>
        <v>0</v>
      </c>
    </row>
    <row r="14" spans="1:14" x14ac:dyDescent="0.25">
      <c r="C14" s="41"/>
      <c r="D14" s="42" t="s">
        <v>57</v>
      </c>
      <c r="E14" s="42"/>
      <c r="F14" s="42"/>
      <c r="G14" s="42"/>
      <c r="H14" s="43"/>
      <c r="I14" s="46"/>
    </row>
    <row r="15" spans="1:14" x14ac:dyDescent="0.25">
      <c r="C15" s="41"/>
      <c r="D15" s="42" t="s">
        <v>58</v>
      </c>
      <c r="E15" s="42"/>
      <c r="F15" s="42"/>
      <c r="G15" s="42"/>
      <c r="H15" s="43"/>
      <c r="I15" s="46"/>
    </row>
    <row r="16" spans="1:14" x14ac:dyDescent="0.25">
      <c r="C16" s="41"/>
      <c r="D16" s="42" t="s">
        <v>59</v>
      </c>
      <c r="E16" s="42"/>
      <c r="F16" s="42"/>
      <c r="G16" s="42"/>
      <c r="H16" s="43"/>
      <c r="I16" s="46"/>
    </row>
    <row r="17" spans="3:9" x14ac:dyDescent="0.25">
      <c r="C17" s="41"/>
      <c r="D17" s="42" t="s">
        <v>60</v>
      </c>
      <c r="E17" s="42"/>
      <c r="F17" s="42"/>
      <c r="G17" s="42"/>
      <c r="H17" s="43"/>
      <c r="I17" s="46"/>
    </row>
    <row r="18" spans="3:9" x14ac:dyDescent="0.25">
      <c r="C18" s="41" t="s">
        <v>51</v>
      </c>
      <c r="D18" s="42"/>
      <c r="E18" s="42"/>
      <c r="F18" s="42"/>
      <c r="G18" s="42"/>
      <c r="H18" s="43"/>
      <c r="I18" s="46"/>
    </row>
    <row r="19" spans="3:9" x14ac:dyDescent="0.25">
      <c r="C19" s="41" t="s">
        <v>61</v>
      </c>
      <c r="D19" s="42"/>
      <c r="E19" s="42"/>
      <c r="F19" s="42"/>
      <c r="G19" s="42"/>
      <c r="H19" s="43"/>
      <c r="I19" s="46"/>
    </row>
    <row r="20" spans="3:9" x14ac:dyDescent="0.25">
      <c r="C20" s="41" t="s">
        <v>26</v>
      </c>
      <c r="D20" s="42"/>
      <c r="E20" s="42"/>
      <c r="F20" s="42"/>
      <c r="G20" s="42"/>
      <c r="H20" s="43"/>
      <c r="I20" s="46"/>
    </row>
    <row r="21" spans="3:9" x14ac:dyDescent="0.25">
      <c r="C21" s="41" t="s">
        <v>62</v>
      </c>
      <c r="D21" s="42"/>
      <c r="E21" s="42"/>
      <c r="F21" s="42"/>
      <c r="G21" s="42"/>
      <c r="H21" s="43"/>
      <c r="I21" s="46"/>
    </row>
    <row r="22" spans="3:9" x14ac:dyDescent="0.25">
      <c r="C22" s="41" t="s">
        <v>32</v>
      </c>
      <c r="D22" s="42"/>
      <c r="E22" s="42"/>
      <c r="F22" s="42"/>
      <c r="G22" s="42"/>
      <c r="H22" s="43"/>
      <c r="I22" s="46"/>
    </row>
    <row r="23" spans="3:9" x14ac:dyDescent="0.25">
      <c r="C23" s="41" t="s">
        <v>63</v>
      </c>
      <c r="D23" s="42"/>
      <c r="E23" s="42"/>
      <c r="F23" s="42"/>
      <c r="G23" s="42"/>
      <c r="H23" s="43"/>
      <c r="I23" s="46"/>
    </row>
    <row r="24" spans="3:9" x14ac:dyDescent="0.25">
      <c r="C24" s="41" t="s">
        <v>64</v>
      </c>
      <c r="D24" s="42"/>
      <c r="E24" s="42"/>
      <c r="F24" s="42"/>
      <c r="G24" s="42"/>
      <c r="H24" s="43"/>
      <c r="I24" s="46"/>
    </row>
    <row r="25" spans="3:9" x14ac:dyDescent="0.25">
      <c r="C25" s="41" t="s">
        <v>23</v>
      </c>
      <c r="D25" s="42"/>
      <c r="E25" s="42"/>
      <c r="F25" s="42"/>
      <c r="G25" s="42"/>
      <c r="H25" s="43"/>
      <c r="I25" s="46"/>
    </row>
    <row r="26" spans="3:9" x14ac:dyDescent="0.25">
      <c r="C26" s="41" t="s">
        <v>65</v>
      </c>
      <c r="D26" s="42"/>
      <c r="E26" s="42"/>
      <c r="F26" s="42"/>
      <c r="G26" s="42"/>
      <c r="H26" s="43"/>
      <c r="I26" s="46"/>
    </row>
    <row r="27" spans="3:9" x14ac:dyDescent="0.25">
      <c r="C27" s="41" t="s">
        <v>60</v>
      </c>
      <c r="D27" s="42"/>
      <c r="E27" s="42"/>
      <c r="F27" s="42"/>
      <c r="G27" s="42"/>
      <c r="H27" s="43"/>
      <c r="I27" s="46"/>
    </row>
    <row r="28" spans="3:9" x14ac:dyDescent="0.25">
      <c r="C28" s="41"/>
      <c r="D28" s="42"/>
      <c r="E28" s="42"/>
      <c r="F28" s="42"/>
      <c r="G28" s="42"/>
      <c r="H28" s="43"/>
      <c r="I28" s="46"/>
    </row>
    <row r="29" spans="3:9" x14ac:dyDescent="0.25">
      <c r="C29" s="33" t="s">
        <v>66</v>
      </c>
      <c r="D29" s="34"/>
      <c r="E29" s="34"/>
      <c r="F29" s="34"/>
      <c r="G29" s="34"/>
      <c r="H29" s="35"/>
      <c r="I29" s="48">
        <f>SUM(I5:I27)</f>
        <v>0</v>
      </c>
    </row>
  </sheetData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2"/>
  <sheetViews>
    <sheetView workbookViewId="0">
      <selection activeCell="H8" sqref="H8"/>
    </sheetView>
  </sheetViews>
  <sheetFormatPr defaultRowHeight="15" x14ac:dyDescent="0.25"/>
  <cols>
    <col min="1" max="1" width="3.42578125" customWidth="1"/>
    <col min="2" max="3" width="4.7109375" customWidth="1"/>
    <col min="4" max="4" width="19.42578125" customWidth="1"/>
    <col min="5" max="16" width="6.5703125" customWidth="1"/>
  </cols>
  <sheetData>
    <row r="1" spans="2:17" ht="36.75" customHeight="1" thickBot="1" x14ac:dyDescent="0.3">
      <c r="C1" s="51"/>
    </row>
    <row r="2" spans="2:17" ht="16.5" thickBot="1" x14ac:dyDescent="0.3">
      <c r="B2" s="57"/>
      <c r="C2" s="58"/>
      <c r="D2" s="58"/>
      <c r="E2" s="58"/>
      <c r="F2" s="58"/>
      <c r="G2" s="277" t="s">
        <v>205</v>
      </c>
      <c r="H2" s="277"/>
      <c r="I2" s="277"/>
      <c r="J2" s="277"/>
      <c r="K2" s="277"/>
      <c r="L2" s="277"/>
      <c r="M2" s="277"/>
      <c r="N2" s="277"/>
      <c r="O2" s="277"/>
      <c r="P2" s="277"/>
      <c r="Q2" s="276" t="s">
        <v>204</v>
      </c>
    </row>
    <row r="3" spans="2:17" x14ac:dyDescent="0.25">
      <c r="B3" s="68"/>
      <c r="C3" s="69"/>
      <c r="D3" s="69"/>
      <c r="E3" s="275" t="s">
        <v>68</v>
      </c>
      <c r="F3" s="274" t="s">
        <v>69</v>
      </c>
      <c r="G3" s="274" t="s">
        <v>70</v>
      </c>
      <c r="H3" s="274" t="s">
        <v>71</v>
      </c>
      <c r="I3" s="274" t="s">
        <v>203</v>
      </c>
      <c r="J3" s="274" t="s">
        <v>73</v>
      </c>
      <c r="K3" s="274" t="s">
        <v>74</v>
      </c>
      <c r="L3" s="274" t="s">
        <v>75</v>
      </c>
      <c r="M3" s="274" t="s">
        <v>202</v>
      </c>
      <c r="N3" s="274" t="s">
        <v>77</v>
      </c>
      <c r="O3" s="274" t="s">
        <v>78</v>
      </c>
      <c r="P3" s="274" t="s">
        <v>79</v>
      </c>
      <c r="Q3" s="273" t="s">
        <v>112</v>
      </c>
    </row>
    <row r="4" spans="2:17" x14ac:dyDescent="0.25">
      <c r="B4" s="81" t="s">
        <v>201</v>
      </c>
      <c r="C4" s="82"/>
      <c r="D4" s="82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1"/>
    </row>
    <row r="5" spans="2:17" x14ac:dyDescent="0.25">
      <c r="B5" s="64" t="s">
        <v>196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65">
        <f>SUM(E5:P5)</f>
        <v>0</v>
      </c>
    </row>
    <row r="6" spans="2:17" x14ac:dyDescent="0.25">
      <c r="B6" s="64" t="s">
        <v>192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65">
        <f>SUM(E6:P6)</f>
        <v>0</v>
      </c>
    </row>
    <row r="7" spans="2:17" ht="15.75" thickBot="1" x14ac:dyDescent="0.3">
      <c r="B7" s="268" t="s">
        <v>191</v>
      </c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267"/>
      <c r="P7" s="267"/>
      <c r="Q7" s="266">
        <f>SUM(E7:P7)</f>
        <v>0</v>
      </c>
    </row>
    <row r="8" spans="2:17" x14ac:dyDescent="0.25">
      <c r="B8" s="134" t="s">
        <v>200</v>
      </c>
      <c r="C8" s="135"/>
      <c r="D8" s="135"/>
      <c r="E8" s="135">
        <f t="shared" ref="E8:P8" si="0">SUM(E5:E7)</f>
        <v>0</v>
      </c>
      <c r="F8" s="135">
        <f t="shared" si="0"/>
        <v>0</v>
      </c>
      <c r="G8" s="135">
        <f t="shared" si="0"/>
        <v>0</v>
      </c>
      <c r="H8" s="135">
        <f t="shared" si="0"/>
        <v>0</v>
      </c>
      <c r="I8" s="135">
        <f t="shared" si="0"/>
        <v>0</v>
      </c>
      <c r="J8" s="135">
        <f t="shared" si="0"/>
        <v>0</v>
      </c>
      <c r="K8" s="135">
        <f t="shared" si="0"/>
        <v>0</v>
      </c>
      <c r="L8" s="135">
        <f t="shared" si="0"/>
        <v>0</v>
      </c>
      <c r="M8" s="135">
        <f t="shared" si="0"/>
        <v>0</v>
      </c>
      <c r="N8" s="135">
        <f t="shared" si="0"/>
        <v>0</v>
      </c>
      <c r="O8" s="135">
        <f t="shared" si="0"/>
        <v>0</v>
      </c>
      <c r="P8" s="135">
        <f t="shared" si="0"/>
        <v>0</v>
      </c>
      <c r="Q8" s="272">
        <f>SUM(E8:P8)</f>
        <v>0</v>
      </c>
    </row>
    <row r="9" spans="2:17" x14ac:dyDescent="0.25">
      <c r="B9" s="68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70"/>
    </row>
    <row r="10" spans="2:17" x14ac:dyDescent="0.25">
      <c r="B10" s="81" t="s">
        <v>199</v>
      </c>
      <c r="C10" s="82"/>
      <c r="D10" s="82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1">
        <f>SUM(E10:P10)</f>
        <v>0</v>
      </c>
    </row>
    <row r="11" spans="2:17" x14ac:dyDescent="0.25">
      <c r="B11" s="64" t="s">
        <v>193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65">
        <f>SUM(E11:P11)</f>
        <v>0</v>
      </c>
    </row>
    <row r="12" spans="2:17" x14ac:dyDescent="0.25">
      <c r="B12" s="64" t="s">
        <v>192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65">
        <f>SUM(E12:P12)</f>
        <v>0</v>
      </c>
    </row>
    <row r="13" spans="2:17" ht="15.75" thickBot="1" x14ac:dyDescent="0.3">
      <c r="B13" s="268" t="s">
        <v>191</v>
      </c>
      <c r="C13" s="267"/>
      <c r="D13" s="267"/>
      <c r="E13" s="267"/>
      <c r="F13" s="267"/>
      <c r="G13" s="267"/>
      <c r="H13" s="267"/>
      <c r="I13" s="267"/>
      <c r="J13" s="267"/>
      <c r="K13" s="267"/>
      <c r="L13" s="267"/>
      <c r="M13" s="267"/>
      <c r="N13" s="267"/>
      <c r="O13" s="267"/>
      <c r="P13" s="267"/>
      <c r="Q13" s="266"/>
    </row>
    <row r="14" spans="2:17" x14ac:dyDescent="0.25">
      <c r="B14" s="134" t="s">
        <v>195</v>
      </c>
      <c r="C14" s="135"/>
      <c r="D14" s="135"/>
      <c r="E14" s="135">
        <f t="shared" ref="E14:P14" si="1">SUM(E11:E13)</f>
        <v>0</v>
      </c>
      <c r="F14" s="135">
        <f t="shared" si="1"/>
        <v>0</v>
      </c>
      <c r="G14" s="135">
        <f t="shared" si="1"/>
        <v>0</v>
      </c>
      <c r="H14" s="135">
        <f t="shared" si="1"/>
        <v>0</v>
      </c>
      <c r="I14" s="135">
        <f t="shared" si="1"/>
        <v>0</v>
      </c>
      <c r="J14" s="135">
        <f t="shared" si="1"/>
        <v>0</v>
      </c>
      <c r="K14" s="135">
        <f t="shared" si="1"/>
        <v>0</v>
      </c>
      <c r="L14" s="135">
        <f t="shared" si="1"/>
        <v>0</v>
      </c>
      <c r="M14" s="135">
        <f t="shared" si="1"/>
        <v>0</v>
      </c>
      <c r="N14" s="135">
        <f t="shared" si="1"/>
        <v>0</v>
      </c>
      <c r="O14" s="135">
        <f t="shared" si="1"/>
        <v>0</v>
      </c>
      <c r="P14" s="135">
        <f t="shared" si="1"/>
        <v>0</v>
      </c>
      <c r="Q14" s="272">
        <f>SUM(E14:P14)</f>
        <v>0</v>
      </c>
    </row>
    <row r="15" spans="2:17" x14ac:dyDescent="0.25">
      <c r="B15" s="68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70"/>
    </row>
    <row r="16" spans="2:17" x14ac:dyDescent="0.25">
      <c r="B16" s="81" t="s">
        <v>198</v>
      </c>
      <c r="C16" s="82"/>
      <c r="D16" s="82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1">
        <f>SUM(E16:P16)</f>
        <v>0</v>
      </c>
    </row>
    <row r="17" spans="2:17" x14ac:dyDescent="0.25">
      <c r="B17" s="64" t="s">
        <v>196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65">
        <f>SUM(E17:P17)</f>
        <v>0</v>
      </c>
    </row>
    <row r="18" spans="2:17" x14ac:dyDescent="0.25">
      <c r="B18" s="64" t="s">
        <v>192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65">
        <f>SUM(E18:P18)</f>
        <v>0</v>
      </c>
    </row>
    <row r="19" spans="2:17" ht="15.75" thickBot="1" x14ac:dyDescent="0.3">
      <c r="B19" s="268" t="s">
        <v>191</v>
      </c>
      <c r="C19" s="267"/>
      <c r="D19" s="267"/>
      <c r="E19" s="267"/>
      <c r="F19" s="267"/>
      <c r="G19" s="267"/>
      <c r="H19" s="267"/>
      <c r="I19" s="267"/>
      <c r="J19" s="267"/>
      <c r="K19" s="267"/>
      <c r="L19" s="267"/>
      <c r="M19" s="267"/>
      <c r="N19" s="267"/>
      <c r="O19" s="267"/>
      <c r="P19" s="267"/>
      <c r="Q19" s="266">
        <f>SUM(E19:P19)</f>
        <v>0</v>
      </c>
    </row>
    <row r="20" spans="2:17" x14ac:dyDescent="0.25">
      <c r="B20" s="134" t="s">
        <v>195</v>
      </c>
      <c r="C20" s="135"/>
      <c r="D20" s="135"/>
      <c r="E20" s="135">
        <f t="shared" ref="E20:P20" si="2">SUM(E17:E19)</f>
        <v>0</v>
      </c>
      <c r="F20" s="135">
        <f t="shared" si="2"/>
        <v>0</v>
      </c>
      <c r="G20" s="135">
        <f t="shared" si="2"/>
        <v>0</v>
      </c>
      <c r="H20" s="135">
        <f t="shared" si="2"/>
        <v>0</v>
      </c>
      <c r="I20" s="135">
        <f t="shared" si="2"/>
        <v>0</v>
      </c>
      <c r="J20" s="135">
        <f t="shared" si="2"/>
        <v>0</v>
      </c>
      <c r="K20" s="135">
        <f t="shared" si="2"/>
        <v>0</v>
      </c>
      <c r="L20" s="135">
        <f t="shared" si="2"/>
        <v>0</v>
      </c>
      <c r="M20" s="135">
        <f t="shared" si="2"/>
        <v>0</v>
      </c>
      <c r="N20" s="135">
        <f t="shared" si="2"/>
        <v>0</v>
      </c>
      <c r="O20" s="135">
        <f t="shared" si="2"/>
        <v>0</v>
      </c>
      <c r="P20" s="135">
        <f t="shared" si="2"/>
        <v>0</v>
      </c>
      <c r="Q20" s="272">
        <f>SUM(E20:P20)</f>
        <v>0</v>
      </c>
    </row>
    <row r="21" spans="2:17" x14ac:dyDescent="0.25">
      <c r="B21" s="68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70"/>
    </row>
    <row r="22" spans="2:17" x14ac:dyDescent="0.25">
      <c r="B22" s="81" t="s">
        <v>197</v>
      </c>
      <c r="C22" s="82"/>
      <c r="D22" s="82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1">
        <f>SUM(E22:P22)</f>
        <v>0</v>
      </c>
    </row>
    <row r="23" spans="2:17" x14ac:dyDescent="0.25">
      <c r="B23" s="64" t="s">
        <v>196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65">
        <f>SUM(E23:P23)</f>
        <v>0</v>
      </c>
    </row>
    <row r="24" spans="2:17" x14ac:dyDescent="0.25">
      <c r="B24" s="64" t="s">
        <v>192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65">
        <f>SUM(E24:P24)</f>
        <v>0</v>
      </c>
    </row>
    <row r="25" spans="2:17" ht="15.75" thickBot="1" x14ac:dyDescent="0.3">
      <c r="B25" s="64" t="s">
        <v>191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65">
        <f>SUM(E25:P25)</f>
        <v>0</v>
      </c>
    </row>
    <row r="26" spans="2:17" x14ac:dyDescent="0.25">
      <c r="B26" s="271" t="s">
        <v>195</v>
      </c>
      <c r="C26" s="270"/>
      <c r="D26" s="270"/>
      <c r="E26" s="270">
        <f t="shared" ref="E26:P26" si="3">SUM(E23:E25)</f>
        <v>0</v>
      </c>
      <c r="F26" s="270">
        <f t="shared" si="3"/>
        <v>0</v>
      </c>
      <c r="G26" s="270">
        <f t="shared" si="3"/>
        <v>0</v>
      </c>
      <c r="H26" s="270">
        <f t="shared" si="3"/>
        <v>0</v>
      </c>
      <c r="I26" s="270">
        <f t="shared" si="3"/>
        <v>0</v>
      </c>
      <c r="J26" s="270">
        <f t="shared" si="3"/>
        <v>0</v>
      </c>
      <c r="K26" s="270">
        <f t="shared" si="3"/>
        <v>0</v>
      </c>
      <c r="L26" s="270">
        <f t="shared" si="3"/>
        <v>0</v>
      </c>
      <c r="M26" s="270">
        <f t="shared" si="3"/>
        <v>0</v>
      </c>
      <c r="N26" s="270">
        <f t="shared" si="3"/>
        <v>0</v>
      </c>
      <c r="O26" s="270">
        <f t="shared" si="3"/>
        <v>0</v>
      </c>
      <c r="P26" s="270">
        <f t="shared" si="3"/>
        <v>0</v>
      </c>
      <c r="Q26" s="269">
        <f>SUM(E26:P26)</f>
        <v>0</v>
      </c>
    </row>
    <row r="27" spans="2:17" x14ac:dyDescent="0.25">
      <c r="B27" s="68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70"/>
    </row>
    <row r="28" spans="2:17" x14ac:dyDescent="0.25">
      <c r="B28" s="81" t="s">
        <v>194</v>
      </c>
      <c r="C28" s="82"/>
      <c r="D28" s="82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1">
        <f>SUM(E28:P28)</f>
        <v>0</v>
      </c>
    </row>
    <row r="29" spans="2:17" x14ac:dyDescent="0.25">
      <c r="B29" s="64" t="s">
        <v>193</v>
      </c>
      <c r="C29" s="42"/>
      <c r="D29" s="42"/>
      <c r="E29" s="42">
        <f t="shared" ref="E29:Q29" si="4">E5+E11+E17+E23</f>
        <v>0</v>
      </c>
      <c r="F29" s="42">
        <f t="shared" si="4"/>
        <v>0</v>
      </c>
      <c r="G29" s="42">
        <f t="shared" si="4"/>
        <v>0</v>
      </c>
      <c r="H29" s="42">
        <f t="shared" si="4"/>
        <v>0</v>
      </c>
      <c r="I29" s="42">
        <f t="shared" si="4"/>
        <v>0</v>
      </c>
      <c r="J29" s="42">
        <f t="shared" si="4"/>
        <v>0</v>
      </c>
      <c r="K29" s="42">
        <f t="shared" si="4"/>
        <v>0</v>
      </c>
      <c r="L29" s="42">
        <f t="shared" si="4"/>
        <v>0</v>
      </c>
      <c r="M29" s="42">
        <f t="shared" si="4"/>
        <v>0</v>
      </c>
      <c r="N29" s="42">
        <f t="shared" si="4"/>
        <v>0</v>
      </c>
      <c r="O29" s="42">
        <f t="shared" si="4"/>
        <v>0</v>
      </c>
      <c r="P29" s="42">
        <f t="shared" si="4"/>
        <v>0</v>
      </c>
      <c r="Q29" s="65">
        <f t="shared" si="4"/>
        <v>0</v>
      </c>
    </row>
    <row r="30" spans="2:17" x14ac:dyDescent="0.25">
      <c r="B30" s="64" t="s">
        <v>192</v>
      </c>
      <c r="C30" s="42"/>
      <c r="D30" s="42"/>
      <c r="E30" s="42">
        <f t="shared" ref="E30:Q30" si="5">E6+E12+E18+E24</f>
        <v>0</v>
      </c>
      <c r="F30" s="42">
        <f t="shared" si="5"/>
        <v>0</v>
      </c>
      <c r="G30" s="42">
        <f t="shared" si="5"/>
        <v>0</v>
      </c>
      <c r="H30" s="42">
        <f t="shared" si="5"/>
        <v>0</v>
      </c>
      <c r="I30" s="42">
        <f t="shared" si="5"/>
        <v>0</v>
      </c>
      <c r="J30" s="42">
        <f t="shared" si="5"/>
        <v>0</v>
      </c>
      <c r="K30" s="42">
        <f t="shared" si="5"/>
        <v>0</v>
      </c>
      <c r="L30" s="42">
        <f t="shared" si="5"/>
        <v>0</v>
      </c>
      <c r="M30" s="42">
        <f t="shared" si="5"/>
        <v>0</v>
      </c>
      <c r="N30" s="42">
        <f t="shared" si="5"/>
        <v>0</v>
      </c>
      <c r="O30" s="42">
        <f t="shared" si="5"/>
        <v>0</v>
      </c>
      <c r="P30" s="42">
        <f t="shared" si="5"/>
        <v>0</v>
      </c>
      <c r="Q30" s="65">
        <f t="shared" si="5"/>
        <v>0</v>
      </c>
    </row>
    <row r="31" spans="2:17" ht="15.75" thickBot="1" x14ac:dyDescent="0.3">
      <c r="B31" s="268" t="s">
        <v>191</v>
      </c>
      <c r="C31" s="267"/>
      <c r="D31" s="267"/>
      <c r="E31" s="267">
        <f t="shared" ref="E31:Q31" si="6">E7+E13+E19+E25</f>
        <v>0</v>
      </c>
      <c r="F31" s="267">
        <f t="shared" si="6"/>
        <v>0</v>
      </c>
      <c r="G31" s="267">
        <f t="shared" si="6"/>
        <v>0</v>
      </c>
      <c r="H31" s="267">
        <f t="shared" si="6"/>
        <v>0</v>
      </c>
      <c r="I31" s="267">
        <f t="shared" si="6"/>
        <v>0</v>
      </c>
      <c r="J31" s="267">
        <f t="shared" si="6"/>
        <v>0</v>
      </c>
      <c r="K31" s="267">
        <f t="shared" si="6"/>
        <v>0</v>
      </c>
      <c r="L31" s="267">
        <f t="shared" si="6"/>
        <v>0</v>
      </c>
      <c r="M31" s="267">
        <f t="shared" si="6"/>
        <v>0</v>
      </c>
      <c r="N31" s="267">
        <f t="shared" si="6"/>
        <v>0</v>
      </c>
      <c r="O31" s="267">
        <f t="shared" si="6"/>
        <v>0</v>
      </c>
      <c r="P31" s="267">
        <f t="shared" si="6"/>
        <v>0</v>
      </c>
      <c r="Q31" s="266">
        <f t="shared" si="6"/>
        <v>0</v>
      </c>
    </row>
    <row r="32" spans="2:17" ht="15.75" thickBot="1" x14ac:dyDescent="0.3">
      <c r="B32" s="265" t="s">
        <v>190</v>
      </c>
      <c r="C32" s="264"/>
      <c r="D32" s="264"/>
      <c r="E32" s="264">
        <f t="shared" ref="E32:Q32" si="7">SUM(E29:E31)</f>
        <v>0</v>
      </c>
      <c r="F32" s="264">
        <f t="shared" si="7"/>
        <v>0</v>
      </c>
      <c r="G32" s="264">
        <f t="shared" si="7"/>
        <v>0</v>
      </c>
      <c r="H32" s="264">
        <f t="shared" si="7"/>
        <v>0</v>
      </c>
      <c r="I32" s="264">
        <f t="shared" si="7"/>
        <v>0</v>
      </c>
      <c r="J32" s="264">
        <f t="shared" si="7"/>
        <v>0</v>
      </c>
      <c r="K32" s="264">
        <f t="shared" si="7"/>
        <v>0</v>
      </c>
      <c r="L32" s="264">
        <f t="shared" si="7"/>
        <v>0</v>
      </c>
      <c r="M32" s="264">
        <f t="shared" si="7"/>
        <v>0</v>
      </c>
      <c r="N32" s="264">
        <f t="shared" si="7"/>
        <v>0</v>
      </c>
      <c r="O32" s="264">
        <f t="shared" si="7"/>
        <v>0</v>
      </c>
      <c r="P32" s="264">
        <f t="shared" si="7"/>
        <v>0</v>
      </c>
      <c r="Q32" s="263">
        <f t="shared" si="7"/>
        <v>0</v>
      </c>
    </row>
  </sheetData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2"/>
  <sheetViews>
    <sheetView topLeftCell="E1" zoomScaleNormal="100" workbookViewId="0">
      <selection activeCell="C16" sqref="C16"/>
    </sheetView>
  </sheetViews>
  <sheetFormatPr defaultRowHeight="15" x14ac:dyDescent="0.25"/>
  <cols>
    <col min="1" max="1" width="27.140625" customWidth="1"/>
    <col min="2" max="2" width="5.5703125" customWidth="1"/>
    <col min="3" max="14" width="8.7109375" customWidth="1"/>
    <col min="15" max="16" width="10.7109375" customWidth="1"/>
  </cols>
  <sheetData>
    <row r="1" spans="1:20" ht="33" customHeight="1" x14ac:dyDescent="0.3">
      <c r="A1" s="290"/>
      <c r="B1" s="290"/>
      <c r="C1" s="290"/>
      <c r="D1" s="290"/>
      <c r="E1" s="289"/>
      <c r="G1" s="289"/>
      <c r="H1" s="289"/>
      <c r="I1" s="289"/>
      <c r="J1" s="289"/>
      <c r="K1" s="289"/>
      <c r="L1" s="289"/>
      <c r="M1" s="289"/>
      <c r="N1" s="289"/>
      <c r="O1" s="289"/>
    </row>
    <row r="2" spans="1:20" ht="13.5" customHeight="1" x14ac:dyDescent="0.3">
      <c r="A2" s="288"/>
      <c r="B2" s="288" t="s">
        <v>239</v>
      </c>
      <c r="C2" s="288" t="s">
        <v>239</v>
      </c>
      <c r="D2" s="288" t="s">
        <v>239</v>
      </c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6"/>
      <c r="Q2" s="285"/>
      <c r="R2" s="284"/>
      <c r="S2" s="284"/>
      <c r="T2" s="284"/>
    </row>
    <row r="3" spans="1:20" ht="10.5" customHeight="1" x14ac:dyDescent="0.25">
      <c r="A3" s="291"/>
      <c r="B3" s="291"/>
      <c r="C3" s="341" t="s">
        <v>238</v>
      </c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292" t="s">
        <v>240</v>
      </c>
      <c r="P3" s="292" t="s">
        <v>237</v>
      </c>
      <c r="Q3" s="284"/>
      <c r="R3" s="283"/>
      <c r="S3" s="283"/>
      <c r="T3" s="283"/>
    </row>
    <row r="4" spans="1:20" ht="10.5" customHeight="1" x14ac:dyDescent="0.25">
      <c r="A4" s="293" t="s">
        <v>236</v>
      </c>
      <c r="B4" s="294"/>
      <c r="C4" s="295" t="s">
        <v>219</v>
      </c>
      <c r="D4" s="295" t="s">
        <v>218</v>
      </c>
      <c r="E4" s="295" t="s">
        <v>217</v>
      </c>
      <c r="F4" s="295" t="s">
        <v>216</v>
      </c>
      <c r="G4" s="295" t="s">
        <v>215</v>
      </c>
      <c r="H4" s="295" t="s">
        <v>214</v>
      </c>
      <c r="I4" s="295" t="s">
        <v>213</v>
      </c>
      <c r="J4" s="295" t="s">
        <v>212</v>
      </c>
      <c r="K4" s="295" t="s">
        <v>211</v>
      </c>
      <c r="L4" s="295" t="s">
        <v>210</v>
      </c>
      <c r="M4" s="295" t="s">
        <v>209</v>
      </c>
      <c r="N4" s="296" t="s">
        <v>208</v>
      </c>
      <c r="O4" s="297"/>
      <c r="P4" s="298"/>
      <c r="Q4" s="72"/>
      <c r="R4" s="72"/>
      <c r="S4" s="72"/>
      <c r="T4" s="72"/>
    </row>
    <row r="5" spans="1:20" ht="10.5" customHeight="1" x14ac:dyDescent="0.25">
      <c r="A5" s="299" t="s">
        <v>242</v>
      </c>
      <c r="B5" s="300" t="s">
        <v>5</v>
      </c>
      <c r="C5" s="300">
        <v>0</v>
      </c>
      <c r="D5" s="300">
        <v>0</v>
      </c>
      <c r="E5" s="300">
        <v>0</v>
      </c>
      <c r="F5" s="300">
        <v>0</v>
      </c>
      <c r="G5" s="300">
        <v>0</v>
      </c>
      <c r="H5" s="300">
        <v>0</v>
      </c>
      <c r="I5" s="300">
        <v>0</v>
      </c>
      <c r="J5" s="300">
        <v>0</v>
      </c>
      <c r="K5" s="300">
        <v>0</v>
      </c>
      <c r="L5" s="300">
        <v>0</v>
      </c>
      <c r="M5" s="300">
        <v>0</v>
      </c>
      <c r="N5" s="300">
        <v>0</v>
      </c>
      <c r="O5" s="301">
        <f t="shared" ref="O5:O12" si="0">SUM(C5:N5)</f>
        <v>0</v>
      </c>
      <c r="P5" s="301" t="e">
        <f>SUM(#REF!)</f>
        <v>#REF!</v>
      </c>
      <c r="Q5" s="72"/>
      <c r="R5" s="72"/>
      <c r="S5" s="72"/>
      <c r="T5" s="72"/>
    </row>
    <row r="6" spans="1:20" ht="10.5" customHeight="1" x14ac:dyDescent="0.25">
      <c r="A6" s="302" t="s">
        <v>232</v>
      </c>
      <c r="B6" s="300" t="s">
        <v>5</v>
      </c>
      <c r="C6" s="300">
        <v>0</v>
      </c>
      <c r="D6" s="300">
        <v>0</v>
      </c>
      <c r="E6" s="300">
        <v>0</v>
      </c>
      <c r="F6" s="300">
        <v>0</v>
      </c>
      <c r="G6" s="300">
        <v>0</v>
      </c>
      <c r="H6" s="300">
        <v>0</v>
      </c>
      <c r="I6" s="300">
        <v>0</v>
      </c>
      <c r="J6" s="300">
        <v>0</v>
      </c>
      <c r="K6" s="300">
        <v>0</v>
      </c>
      <c r="L6" s="300">
        <v>0</v>
      </c>
      <c r="M6" s="300">
        <v>0</v>
      </c>
      <c r="N6" s="300">
        <v>0</v>
      </c>
      <c r="O6" s="301">
        <f t="shared" si="0"/>
        <v>0</v>
      </c>
      <c r="P6" s="301" t="e">
        <f>SUM(#REF!)</f>
        <v>#REF!</v>
      </c>
      <c r="Q6" s="72"/>
      <c r="R6" s="72"/>
      <c r="S6" s="72"/>
      <c r="T6" s="72"/>
    </row>
    <row r="7" spans="1:20" ht="10.5" customHeight="1" x14ac:dyDescent="0.25">
      <c r="A7" s="302" t="s">
        <v>231</v>
      </c>
      <c r="B7" s="300" t="s">
        <v>5</v>
      </c>
      <c r="C7" s="300">
        <v>0</v>
      </c>
      <c r="D7" s="300">
        <v>0</v>
      </c>
      <c r="E7" s="300">
        <v>0</v>
      </c>
      <c r="F7" s="300">
        <v>0</v>
      </c>
      <c r="G7" s="300">
        <v>0</v>
      </c>
      <c r="H7" s="300">
        <v>0</v>
      </c>
      <c r="I7" s="300">
        <v>0</v>
      </c>
      <c r="J7" s="300">
        <v>0</v>
      </c>
      <c r="K7" s="300">
        <v>0</v>
      </c>
      <c r="L7" s="300">
        <v>0</v>
      </c>
      <c r="M7" s="300">
        <v>0</v>
      </c>
      <c r="N7" s="300">
        <v>0</v>
      </c>
      <c r="O7" s="301">
        <f t="shared" si="0"/>
        <v>0</v>
      </c>
      <c r="P7" s="301" t="e">
        <f>SUM(#REF!)</f>
        <v>#REF!</v>
      </c>
      <c r="Q7" s="72"/>
      <c r="R7" s="72"/>
      <c r="S7" s="72"/>
      <c r="T7" s="72"/>
    </row>
    <row r="8" spans="1:20" ht="10.5" customHeight="1" x14ac:dyDescent="0.25">
      <c r="A8" s="302" t="s">
        <v>230</v>
      </c>
      <c r="B8" s="300" t="s">
        <v>5</v>
      </c>
      <c r="C8" s="300">
        <v>0</v>
      </c>
      <c r="D8" s="300">
        <v>0</v>
      </c>
      <c r="E8" s="300">
        <v>0</v>
      </c>
      <c r="F8" s="300">
        <v>0</v>
      </c>
      <c r="G8" s="300">
        <v>0</v>
      </c>
      <c r="H8" s="300">
        <v>0</v>
      </c>
      <c r="I8" s="300">
        <v>0</v>
      </c>
      <c r="J8" s="300">
        <v>0</v>
      </c>
      <c r="K8" s="300">
        <v>0</v>
      </c>
      <c r="L8" s="300">
        <v>0</v>
      </c>
      <c r="M8" s="300">
        <v>0</v>
      </c>
      <c r="N8" s="300">
        <v>0</v>
      </c>
      <c r="O8" s="301">
        <f t="shared" si="0"/>
        <v>0</v>
      </c>
      <c r="P8" s="301" t="e">
        <f>SUM(#REF!)</f>
        <v>#REF!</v>
      </c>
      <c r="Q8" s="72"/>
      <c r="R8" s="72"/>
      <c r="S8" s="72"/>
      <c r="T8" s="72"/>
    </row>
    <row r="9" spans="1:20" ht="10.5" customHeight="1" x14ac:dyDescent="0.25">
      <c r="A9" s="302" t="s">
        <v>229</v>
      </c>
      <c r="B9" s="300" t="s">
        <v>5</v>
      </c>
      <c r="C9" s="300">
        <v>0</v>
      </c>
      <c r="D9" s="300">
        <v>0</v>
      </c>
      <c r="E9" s="300">
        <v>0</v>
      </c>
      <c r="F9" s="300">
        <v>0</v>
      </c>
      <c r="G9" s="300">
        <v>0</v>
      </c>
      <c r="H9" s="300">
        <v>0</v>
      </c>
      <c r="I9" s="300">
        <v>0</v>
      </c>
      <c r="J9" s="300">
        <v>0</v>
      </c>
      <c r="K9" s="300">
        <v>0</v>
      </c>
      <c r="L9" s="300">
        <v>0</v>
      </c>
      <c r="M9" s="300">
        <v>0</v>
      </c>
      <c r="N9" s="300">
        <v>0</v>
      </c>
      <c r="O9" s="301">
        <f t="shared" si="0"/>
        <v>0</v>
      </c>
      <c r="P9" s="301" t="e">
        <f>SUM(#REF!)</f>
        <v>#REF!</v>
      </c>
      <c r="Q9" s="72"/>
      <c r="R9" s="72"/>
      <c r="S9" s="72"/>
      <c r="T9" s="72"/>
    </row>
    <row r="10" spans="1:20" ht="10.5" customHeight="1" x14ac:dyDescent="0.25">
      <c r="A10" s="302" t="s">
        <v>228</v>
      </c>
      <c r="B10" s="300" t="s">
        <v>5</v>
      </c>
      <c r="C10" s="300">
        <v>0</v>
      </c>
      <c r="D10" s="300">
        <v>0</v>
      </c>
      <c r="E10" s="300">
        <v>0</v>
      </c>
      <c r="F10" s="300">
        <v>0</v>
      </c>
      <c r="G10" s="300">
        <v>0</v>
      </c>
      <c r="H10" s="300">
        <v>0</v>
      </c>
      <c r="I10" s="300">
        <v>0</v>
      </c>
      <c r="J10" s="300">
        <v>0</v>
      </c>
      <c r="K10" s="300">
        <v>0</v>
      </c>
      <c r="L10" s="300">
        <v>0</v>
      </c>
      <c r="M10" s="300">
        <v>0</v>
      </c>
      <c r="N10" s="300">
        <v>0</v>
      </c>
      <c r="O10" s="301">
        <f t="shared" si="0"/>
        <v>0</v>
      </c>
      <c r="P10" s="301" t="e">
        <f>SUM(#REF!)</f>
        <v>#REF!</v>
      </c>
      <c r="Q10" s="72"/>
      <c r="R10" s="72"/>
      <c r="S10" s="72"/>
      <c r="T10" s="72"/>
    </row>
    <row r="11" spans="1:20" ht="10.5" customHeight="1" x14ac:dyDescent="0.25">
      <c r="A11" s="302" t="s">
        <v>227</v>
      </c>
      <c r="B11" s="300" t="s">
        <v>5</v>
      </c>
      <c r="C11" s="300">
        <v>0</v>
      </c>
      <c r="D11" s="300">
        <v>0</v>
      </c>
      <c r="E11" s="300">
        <v>0</v>
      </c>
      <c r="F11" s="300">
        <v>0</v>
      </c>
      <c r="G11" s="300">
        <v>0</v>
      </c>
      <c r="H11" s="300">
        <v>0</v>
      </c>
      <c r="I11" s="300">
        <v>0</v>
      </c>
      <c r="J11" s="300">
        <v>0</v>
      </c>
      <c r="K11" s="300">
        <v>0</v>
      </c>
      <c r="L11" s="300">
        <v>0</v>
      </c>
      <c r="M11" s="300">
        <v>0</v>
      </c>
      <c r="N11" s="300">
        <v>0</v>
      </c>
      <c r="O11" s="301">
        <f t="shared" si="0"/>
        <v>0</v>
      </c>
      <c r="P11" s="301" t="e">
        <f>SUM(#REF!)</f>
        <v>#REF!</v>
      </c>
      <c r="Q11" s="72"/>
      <c r="R11" s="72"/>
      <c r="S11" s="72"/>
      <c r="T11" s="72"/>
    </row>
    <row r="12" spans="1:20" ht="10.5" customHeight="1" x14ac:dyDescent="0.25">
      <c r="A12" s="302" t="s">
        <v>226</v>
      </c>
      <c r="B12" s="300" t="s">
        <v>40</v>
      </c>
      <c r="C12" s="300">
        <v>0</v>
      </c>
      <c r="D12" s="300">
        <v>0</v>
      </c>
      <c r="E12" s="300">
        <v>0</v>
      </c>
      <c r="F12" s="300">
        <v>0</v>
      </c>
      <c r="G12" s="300">
        <v>0</v>
      </c>
      <c r="H12" s="300">
        <v>0</v>
      </c>
      <c r="I12" s="300">
        <v>0</v>
      </c>
      <c r="J12" s="300">
        <v>0</v>
      </c>
      <c r="K12" s="300">
        <v>0</v>
      </c>
      <c r="L12" s="300">
        <v>0</v>
      </c>
      <c r="M12" s="300">
        <v>0</v>
      </c>
      <c r="N12" s="300">
        <v>0</v>
      </c>
      <c r="O12" s="301">
        <f t="shared" si="0"/>
        <v>0</v>
      </c>
      <c r="P12" s="301" t="e">
        <f>SUM(#REF!)</f>
        <v>#REF!</v>
      </c>
      <c r="Q12" s="72"/>
      <c r="R12" s="72"/>
      <c r="S12" s="72"/>
      <c r="T12" s="72"/>
    </row>
    <row r="13" spans="1:20" ht="11.25" customHeight="1" x14ac:dyDescent="0.25">
      <c r="A13" s="298" t="s">
        <v>235</v>
      </c>
      <c r="B13" s="304"/>
      <c r="C13" s="304">
        <f t="shared" ref="C13:P13" si="1">SUM(C5:C12)</f>
        <v>0</v>
      </c>
      <c r="D13" s="304">
        <f t="shared" si="1"/>
        <v>0</v>
      </c>
      <c r="E13" s="304">
        <f t="shared" si="1"/>
        <v>0</v>
      </c>
      <c r="F13" s="304">
        <f t="shared" si="1"/>
        <v>0</v>
      </c>
      <c r="G13" s="304">
        <f t="shared" si="1"/>
        <v>0</v>
      </c>
      <c r="H13" s="304">
        <f t="shared" si="1"/>
        <v>0</v>
      </c>
      <c r="I13" s="304">
        <f t="shared" si="1"/>
        <v>0</v>
      </c>
      <c r="J13" s="304">
        <f t="shared" si="1"/>
        <v>0</v>
      </c>
      <c r="K13" s="304">
        <f t="shared" si="1"/>
        <v>0</v>
      </c>
      <c r="L13" s="304">
        <f t="shared" si="1"/>
        <v>0</v>
      </c>
      <c r="M13" s="304">
        <f t="shared" si="1"/>
        <v>0</v>
      </c>
      <c r="N13" s="304">
        <f t="shared" si="1"/>
        <v>0</v>
      </c>
      <c r="O13" s="298">
        <f t="shared" si="1"/>
        <v>0</v>
      </c>
      <c r="P13" s="304" t="e">
        <f t="shared" si="1"/>
        <v>#REF!</v>
      </c>
      <c r="Q13" s="72"/>
      <c r="R13" s="72"/>
      <c r="S13" s="72"/>
      <c r="T13" s="72"/>
    </row>
    <row r="14" spans="1:20" ht="11.25" customHeight="1" x14ac:dyDescent="0.25">
      <c r="A14" s="293" t="s">
        <v>234</v>
      </c>
      <c r="B14" s="294"/>
      <c r="C14" s="295" t="s">
        <v>219</v>
      </c>
      <c r="D14" s="295" t="s">
        <v>218</v>
      </c>
      <c r="E14" s="295" t="s">
        <v>217</v>
      </c>
      <c r="F14" s="295" t="s">
        <v>216</v>
      </c>
      <c r="G14" s="295" t="s">
        <v>215</v>
      </c>
      <c r="H14" s="295" t="s">
        <v>214</v>
      </c>
      <c r="I14" s="295" t="s">
        <v>213</v>
      </c>
      <c r="J14" s="295" t="s">
        <v>212</v>
      </c>
      <c r="K14" s="295" t="s">
        <v>211</v>
      </c>
      <c r="L14" s="295" t="s">
        <v>210</v>
      </c>
      <c r="M14" s="295" t="s">
        <v>209</v>
      </c>
      <c r="N14" s="295" t="s">
        <v>208</v>
      </c>
      <c r="O14" s="307" t="s">
        <v>240</v>
      </c>
      <c r="P14" s="308" t="s">
        <v>237</v>
      </c>
      <c r="Q14" s="72"/>
      <c r="R14" s="281"/>
      <c r="S14" s="281"/>
      <c r="T14" s="281"/>
    </row>
    <row r="15" spans="1:20" ht="10.5" customHeight="1" x14ac:dyDescent="0.25">
      <c r="A15" s="299" t="s">
        <v>233</v>
      </c>
      <c r="B15" s="300" t="s">
        <v>225</v>
      </c>
      <c r="C15" s="309">
        <v>0</v>
      </c>
      <c r="D15" s="309">
        <f t="shared" ref="D15:N15" si="2">C15</f>
        <v>0</v>
      </c>
      <c r="E15" s="309">
        <f t="shared" si="2"/>
        <v>0</v>
      </c>
      <c r="F15" s="309">
        <f t="shared" si="2"/>
        <v>0</v>
      </c>
      <c r="G15" s="309">
        <f t="shared" si="2"/>
        <v>0</v>
      </c>
      <c r="H15" s="309">
        <f t="shared" si="2"/>
        <v>0</v>
      </c>
      <c r="I15" s="309">
        <f t="shared" si="2"/>
        <v>0</v>
      </c>
      <c r="J15" s="309">
        <f t="shared" si="2"/>
        <v>0</v>
      </c>
      <c r="K15" s="309">
        <f t="shared" si="2"/>
        <v>0</v>
      </c>
      <c r="L15" s="309">
        <f t="shared" si="2"/>
        <v>0</v>
      </c>
      <c r="M15" s="309">
        <f t="shared" si="2"/>
        <v>0</v>
      </c>
      <c r="N15" s="309">
        <f t="shared" si="2"/>
        <v>0</v>
      </c>
      <c r="O15" s="310">
        <f t="shared" ref="O15:P22" si="3">IF(O5&lt;&gt;0,O25/O5,0)</f>
        <v>0</v>
      </c>
      <c r="P15" s="311" t="e">
        <f t="shared" si="3"/>
        <v>#REF!</v>
      </c>
      <c r="Q15" s="279"/>
      <c r="R15" s="279"/>
      <c r="S15" s="279"/>
      <c r="T15" s="279"/>
    </row>
    <row r="16" spans="1:20" ht="10.5" customHeight="1" x14ac:dyDescent="0.25">
      <c r="A16" s="302" t="s">
        <v>232</v>
      </c>
      <c r="B16" s="300" t="s">
        <v>225</v>
      </c>
      <c r="C16" s="309">
        <v>0</v>
      </c>
      <c r="D16" s="309">
        <v>0</v>
      </c>
      <c r="E16" s="309">
        <v>0</v>
      </c>
      <c r="F16" s="309">
        <v>0</v>
      </c>
      <c r="G16" s="309">
        <v>0</v>
      </c>
      <c r="H16" s="309">
        <v>0</v>
      </c>
      <c r="I16" s="309">
        <v>0</v>
      </c>
      <c r="J16" s="309">
        <v>0</v>
      </c>
      <c r="K16" s="309">
        <v>0</v>
      </c>
      <c r="L16" s="309">
        <v>0</v>
      </c>
      <c r="M16" s="309">
        <v>0</v>
      </c>
      <c r="N16" s="309">
        <v>0</v>
      </c>
      <c r="O16" s="312">
        <f t="shared" si="3"/>
        <v>0</v>
      </c>
      <c r="P16" s="313" t="e">
        <f t="shared" si="3"/>
        <v>#REF!</v>
      </c>
      <c r="Q16" s="279"/>
      <c r="R16" s="279"/>
      <c r="S16" s="279"/>
      <c r="T16" s="279"/>
    </row>
    <row r="17" spans="1:20" ht="10.5" customHeight="1" x14ac:dyDescent="0.25">
      <c r="A17" s="302" t="s">
        <v>231</v>
      </c>
      <c r="B17" s="300" t="s">
        <v>225</v>
      </c>
      <c r="C17" s="309">
        <v>0</v>
      </c>
      <c r="D17" s="309">
        <v>0</v>
      </c>
      <c r="E17" s="309">
        <v>0</v>
      </c>
      <c r="F17" s="309">
        <v>0</v>
      </c>
      <c r="G17" s="309">
        <v>0</v>
      </c>
      <c r="H17" s="309">
        <v>0</v>
      </c>
      <c r="I17" s="309">
        <v>0</v>
      </c>
      <c r="J17" s="309">
        <v>0</v>
      </c>
      <c r="K17" s="309">
        <v>0</v>
      </c>
      <c r="L17" s="309">
        <v>0</v>
      </c>
      <c r="M17" s="309">
        <v>0</v>
      </c>
      <c r="N17" s="309">
        <v>0</v>
      </c>
      <c r="O17" s="312">
        <f t="shared" si="3"/>
        <v>0</v>
      </c>
      <c r="P17" s="313" t="e">
        <f t="shared" si="3"/>
        <v>#REF!</v>
      </c>
      <c r="Q17" s="279"/>
      <c r="R17" s="279"/>
      <c r="S17" s="279"/>
      <c r="T17" s="279"/>
    </row>
    <row r="18" spans="1:20" ht="11.25" customHeight="1" x14ac:dyDescent="0.25">
      <c r="A18" s="302" t="s">
        <v>230</v>
      </c>
      <c r="B18" s="300" t="s">
        <v>225</v>
      </c>
      <c r="C18" s="309">
        <v>0</v>
      </c>
      <c r="D18" s="309">
        <v>0</v>
      </c>
      <c r="E18" s="309">
        <v>0</v>
      </c>
      <c r="F18" s="309">
        <v>0</v>
      </c>
      <c r="G18" s="309">
        <v>0</v>
      </c>
      <c r="H18" s="309">
        <v>0</v>
      </c>
      <c r="I18" s="309">
        <v>0</v>
      </c>
      <c r="J18" s="309">
        <v>0</v>
      </c>
      <c r="K18" s="309">
        <v>0</v>
      </c>
      <c r="L18" s="309">
        <v>0</v>
      </c>
      <c r="M18" s="309">
        <v>0</v>
      </c>
      <c r="N18" s="309">
        <v>0</v>
      </c>
      <c r="O18" s="312">
        <f t="shared" si="3"/>
        <v>0</v>
      </c>
      <c r="P18" s="313" t="e">
        <f t="shared" si="3"/>
        <v>#REF!</v>
      </c>
      <c r="Q18" s="279"/>
      <c r="R18" s="279"/>
      <c r="S18" s="279"/>
      <c r="T18" s="279"/>
    </row>
    <row r="19" spans="1:20" ht="10.5" customHeight="1" x14ac:dyDescent="0.25">
      <c r="A19" s="302" t="s">
        <v>229</v>
      </c>
      <c r="B19" s="300" t="s">
        <v>225</v>
      </c>
      <c r="C19" s="309">
        <v>0</v>
      </c>
      <c r="D19" s="309">
        <v>0</v>
      </c>
      <c r="E19" s="309">
        <v>0</v>
      </c>
      <c r="F19" s="309">
        <v>0</v>
      </c>
      <c r="G19" s="309">
        <v>0</v>
      </c>
      <c r="H19" s="309">
        <v>0</v>
      </c>
      <c r="I19" s="309">
        <v>0</v>
      </c>
      <c r="J19" s="309">
        <v>0</v>
      </c>
      <c r="K19" s="309">
        <v>0</v>
      </c>
      <c r="L19" s="309">
        <v>0</v>
      </c>
      <c r="M19" s="309">
        <v>0</v>
      </c>
      <c r="N19" s="309">
        <v>0</v>
      </c>
      <c r="O19" s="312">
        <f t="shared" si="3"/>
        <v>0</v>
      </c>
      <c r="P19" s="313" t="e">
        <f t="shared" si="3"/>
        <v>#REF!</v>
      </c>
      <c r="Q19" s="279"/>
      <c r="R19" s="279"/>
      <c r="S19" s="279"/>
      <c r="T19" s="279"/>
    </row>
    <row r="20" spans="1:20" ht="10.5" customHeight="1" x14ac:dyDescent="0.25">
      <c r="A20" s="302" t="s">
        <v>228</v>
      </c>
      <c r="B20" s="300" t="s">
        <v>225</v>
      </c>
      <c r="C20" s="309">
        <v>0</v>
      </c>
      <c r="D20" s="309">
        <v>0</v>
      </c>
      <c r="E20" s="309">
        <v>0</v>
      </c>
      <c r="F20" s="309">
        <v>0</v>
      </c>
      <c r="G20" s="309">
        <v>0</v>
      </c>
      <c r="H20" s="309">
        <v>0</v>
      </c>
      <c r="I20" s="309">
        <v>0</v>
      </c>
      <c r="J20" s="309">
        <v>0</v>
      </c>
      <c r="K20" s="309">
        <v>0</v>
      </c>
      <c r="L20" s="309">
        <v>0</v>
      </c>
      <c r="M20" s="309">
        <v>0</v>
      </c>
      <c r="N20" s="309">
        <v>0</v>
      </c>
      <c r="O20" s="312">
        <f t="shared" si="3"/>
        <v>0</v>
      </c>
      <c r="P20" s="313" t="e">
        <f t="shared" si="3"/>
        <v>#REF!</v>
      </c>
      <c r="Q20" s="279"/>
      <c r="R20" s="279"/>
      <c r="S20" s="279"/>
      <c r="T20" s="279"/>
    </row>
    <row r="21" spans="1:20" ht="10.5" customHeight="1" x14ac:dyDescent="0.25">
      <c r="A21" s="302" t="s">
        <v>227</v>
      </c>
      <c r="B21" s="300" t="s">
        <v>225</v>
      </c>
      <c r="C21" s="309">
        <v>0</v>
      </c>
      <c r="D21" s="309">
        <f t="shared" ref="D21:N21" si="4">C21</f>
        <v>0</v>
      </c>
      <c r="E21" s="309">
        <f t="shared" si="4"/>
        <v>0</v>
      </c>
      <c r="F21" s="309">
        <f t="shared" si="4"/>
        <v>0</v>
      </c>
      <c r="G21" s="309">
        <f t="shared" si="4"/>
        <v>0</v>
      </c>
      <c r="H21" s="309">
        <f t="shared" si="4"/>
        <v>0</v>
      </c>
      <c r="I21" s="309">
        <f t="shared" si="4"/>
        <v>0</v>
      </c>
      <c r="J21" s="309">
        <f t="shared" si="4"/>
        <v>0</v>
      </c>
      <c r="K21" s="309">
        <f t="shared" si="4"/>
        <v>0</v>
      </c>
      <c r="L21" s="309">
        <f t="shared" si="4"/>
        <v>0</v>
      </c>
      <c r="M21" s="309">
        <f t="shared" si="4"/>
        <v>0</v>
      </c>
      <c r="N21" s="309">
        <f t="shared" si="4"/>
        <v>0</v>
      </c>
      <c r="O21" s="312">
        <f t="shared" si="3"/>
        <v>0</v>
      </c>
      <c r="P21" s="313" t="e">
        <f t="shared" si="3"/>
        <v>#REF!</v>
      </c>
      <c r="Q21" s="279"/>
      <c r="R21" s="279"/>
      <c r="S21" s="279"/>
      <c r="T21" s="279"/>
    </row>
    <row r="22" spans="1:20" ht="10.5" customHeight="1" x14ac:dyDescent="0.25">
      <c r="A22" s="303" t="s">
        <v>226</v>
      </c>
      <c r="B22" s="314" t="s">
        <v>225</v>
      </c>
      <c r="C22" s="315">
        <v>0</v>
      </c>
      <c r="D22" s="315">
        <f t="shared" ref="D22:N22" si="5">C22</f>
        <v>0</v>
      </c>
      <c r="E22" s="315">
        <f t="shared" si="5"/>
        <v>0</v>
      </c>
      <c r="F22" s="315">
        <f t="shared" si="5"/>
        <v>0</v>
      </c>
      <c r="G22" s="315">
        <f t="shared" si="5"/>
        <v>0</v>
      </c>
      <c r="H22" s="315">
        <f t="shared" si="5"/>
        <v>0</v>
      </c>
      <c r="I22" s="315">
        <f t="shared" si="5"/>
        <v>0</v>
      </c>
      <c r="J22" s="315">
        <f t="shared" si="5"/>
        <v>0</v>
      </c>
      <c r="K22" s="315">
        <f t="shared" si="5"/>
        <v>0</v>
      </c>
      <c r="L22" s="315">
        <f t="shared" si="5"/>
        <v>0</v>
      </c>
      <c r="M22" s="315">
        <f t="shared" si="5"/>
        <v>0</v>
      </c>
      <c r="N22" s="316">
        <f t="shared" si="5"/>
        <v>0</v>
      </c>
      <c r="O22" s="317">
        <f t="shared" si="3"/>
        <v>0</v>
      </c>
      <c r="P22" s="318" t="e">
        <f t="shared" si="3"/>
        <v>#REF!</v>
      </c>
      <c r="Q22" s="279"/>
      <c r="R22" s="279"/>
      <c r="S22" s="279"/>
      <c r="T22" s="279"/>
    </row>
    <row r="23" spans="1:20" ht="10.5" customHeight="1" x14ac:dyDescent="0.25">
      <c r="A23" s="319"/>
      <c r="B23" s="305"/>
      <c r="C23" s="342" t="s">
        <v>224</v>
      </c>
      <c r="D23" s="342"/>
      <c r="E23" s="342"/>
      <c r="F23" s="342"/>
      <c r="G23" s="342"/>
      <c r="H23" s="342"/>
      <c r="I23" s="342"/>
      <c r="J23" s="342"/>
      <c r="K23" s="342"/>
      <c r="L23" s="342"/>
      <c r="M23" s="342"/>
      <c r="N23" s="342"/>
      <c r="O23" s="306"/>
      <c r="P23" s="306"/>
      <c r="Q23" s="72"/>
      <c r="R23" s="72"/>
      <c r="S23" s="72"/>
      <c r="T23" s="72"/>
    </row>
    <row r="24" spans="1:20" ht="11.25" customHeight="1" x14ac:dyDescent="0.25">
      <c r="A24" s="320" t="s">
        <v>223</v>
      </c>
      <c r="B24" s="321"/>
      <c r="C24" s="321"/>
      <c r="D24" s="321"/>
      <c r="E24" s="321"/>
      <c r="F24" s="321"/>
      <c r="G24" s="321"/>
      <c r="H24" s="321"/>
      <c r="I24" s="321"/>
      <c r="J24" s="321"/>
      <c r="K24" s="321"/>
      <c r="L24" s="321"/>
      <c r="M24" s="321"/>
      <c r="N24" s="321"/>
      <c r="O24" s="322"/>
      <c r="P24" s="322"/>
      <c r="Q24" s="280"/>
      <c r="R24" s="72"/>
      <c r="S24" s="72"/>
      <c r="T24" s="72"/>
    </row>
    <row r="25" spans="1:20" ht="10.5" customHeight="1" x14ac:dyDescent="0.25">
      <c r="A25" s="299" t="str">
        <f t="shared" ref="A25:A32" si="6">A5</f>
        <v>Booth Rental</v>
      </c>
      <c r="B25" s="323"/>
      <c r="C25" s="324">
        <f t="shared" ref="C25:N25" si="7">C5*C15</f>
        <v>0</v>
      </c>
      <c r="D25" s="324">
        <f t="shared" si="7"/>
        <v>0</v>
      </c>
      <c r="E25" s="324">
        <f t="shared" si="7"/>
        <v>0</v>
      </c>
      <c r="F25" s="324">
        <f t="shared" si="7"/>
        <v>0</v>
      </c>
      <c r="G25" s="324">
        <f t="shared" si="7"/>
        <v>0</v>
      </c>
      <c r="H25" s="324">
        <f t="shared" si="7"/>
        <v>0</v>
      </c>
      <c r="I25" s="324">
        <f t="shared" si="7"/>
        <v>0</v>
      </c>
      <c r="J25" s="324">
        <f t="shared" si="7"/>
        <v>0</v>
      </c>
      <c r="K25" s="324">
        <f t="shared" si="7"/>
        <v>0</v>
      </c>
      <c r="L25" s="324">
        <f t="shared" si="7"/>
        <v>0</v>
      </c>
      <c r="M25" s="324">
        <f t="shared" si="7"/>
        <v>0</v>
      </c>
      <c r="N25" s="325">
        <f t="shared" si="7"/>
        <v>0</v>
      </c>
      <c r="O25" s="312">
        <f t="shared" ref="O25:O32" si="8">SUM(C25:N25)</f>
        <v>0</v>
      </c>
      <c r="P25" s="313" t="e">
        <f>SUM(#REF!)</f>
        <v>#REF!</v>
      </c>
      <c r="Q25" s="279"/>
      <c r="R25" s="279"/>
      <c r="S25" s="279"/>
      <c r="T25" s="279"/>
    </row>
    <row r="26" spans="1:20" ht="10.5" customHeight="1" x14ac:dyDescent="0.25">
      <c r="A26" s="302" t="str">
        <f t="shared" si="6"/>
        <v>Product/Item #2</v>
      </c>
      <c r="B26" s="300"/>
      <c r="C26" s="309">
        <f t="shared" ref="C26:N26" si="9">C6*C16</f>
        <v>0</v>
      </c>
      <c r="D26" s="309">
        <f t="shared" si="9"/>
        <v>0</v>
      </c>
      <c r="E26" s="309">
        <f t="shared" si="9"/>
        <v>0</v>
      </c>
      <c r="F26" s="309">
        <f t="shared" si="9"/>
        <v>0</v>
      </c>
      <c r="G26" s="309">
        <f t="shared" si="9"/>
        <v>0</v>
      </c>
      <c r="H26" s="309">
        <f t="shared" si="9"/>
        <v>0</v>
      </c>
      <c r="I26" s="309">
        <f t="shared" si="9"/>
        <v>0</v>
      </c>
      <c r="J26" s="309">
        <f t="shared" si="9"/>
        <v>0</v>
      </c>
      <c r="K26" s="309">
        <f t="shared" si="9"/>
        <v>0</v>
      </c>
      <c r="L26" s="309">
        <f t="shared" si="9"/>
        <v>0</v>
      </c>
      <c r="M26" s="309">
        <f t="shared" si="9"/>
        <v>0</v>
      </c>
      <c r="N26" s="326">
        <f t="shared" si="9"/>
        <v>0</v>
      </c>
      <c r="O26" s="312">
        <f t="shared" si="8"/>
        <v>0</v>
      </c>
      <c r="P26" s="313" t="e">
        <f>SUM(#REF!)</f>
        <v>#REF!</v>
      </c>
      <c r="Q26" s="279"/>
      <c r="R26" s="279"/>
      <c r="S26" s="279"/>
      <c r="T26" s="279"/>
    </row>
    <row r="27" spans="1:20" ht="11.25" customHeight="1" x14ac:dyDescent="0.25">
      <c r="A27" s="302" t="str">
        <f t="shared" si="6"/>
        <v>Product/Item #3</v>
      </c>
      <c r="B27" s="300"/>
      <c r="C27" s="309">
        <f t="shared" ref="C27:N27" si="10">C7*C17</f>
        <v>0</v>
      </c>
      <c r="D27" s="309">
        <f t="shared" si="10"/>
        <v>0</v>
      </c>
      <c r="E27" s="309">
        <f t="shared" si="10"/>
        <v>0</v>
      </c>
      <c r="F27" s="309">
        <f t="shared" si="10"/>
        <v>0</v>
      </c>
      <c r="G27" s="309">
        <f t="shared" si="10"/>
        <v>0</v>
      </c>
      <c r="H27" s="309">
        <f t="shared" si="10"/>
        <v>0</v>
      </c>
      <c r="I27" s="309">
        <f t="shared" si="10"/>
        <v>0</v>
      </c>
      <c r="J27" s="309">
        <f t="shared" si="10"/>
        <v>0</v>
      </c>
      <c r="K27" s="309">
        <f t="shared" si="10"/>
        <v>0</v>
      </c>
      <c r="L27" s="309">
        <f t="shared" si="10"/>
        <v>0</v>
      </c>
      <c r="M27" s="309">
        <f t="shared" si="10"/>
        <v>0</v>
      </c>
      <c r="N27" s="326">
        <f t="shared" si="10"/>
        <v>0</v>
      </c>
      <c r="O27" s="312">
        <f t="shared" si="8"/>
        <v>0</v>
      </c>
      <c r="P27" s="313" t="e">
        <f>SUM(#REF!)</f>
        <v>#REF!</v>
      </c>
      <c r="Q27" s="279"/>
      <c r="R27" s="279"/>
      <c r="S27" s="279"/>
      <c r="T27" s="279"/>
    </row>
    <row r="28" spans="1:20" ht="10.5" customHeight="1" x14ac:dyDescent="0.25">
      <c r="A28" s="302" t="str">
        <f t="shared" si="6"/>
        <v>Product/Item #4</v>
      </c>
      <c r="B28" s="300"/>
      <c r="C28" s="309">
        <f t="shared" ref="C28:N28" si="11">C8*C18</f>
        <v>0</v>
      </c>
      <c r="D28" s="309">
        <f t="shared" si="11"/>
        <v>0</v>
      </c>
      <c r="E28" s="309">
        <f t="shared" si="11"/>
        <v>0</v>
      </c>
      <c r="F28" s="309">
        <f t="shared" si="11"/>
        <v>0</v>
      </c>
      <c r="G28" s="309">
        <f t="shared" si="11"/>
        <v>0</v>
      </c>
      <c r="H28" s="309">
        <f t="shared" si="11"/>
        <v>0</v>
      </c>
      <c r="I28" s="309">
        <f t="shared" si="11"/>
        <v>0</v>
      </c>
      <c r="J28" s="309">
        <f t="shared" si="11"/>
        <v>0</v>
      </c>
      <c r="K28" s="309">
        <f t="shared" si="11"/>
        <v>0</v>
      </c>
      <c r="L28" s="309">
        <f t="shared" si="11"/>
        <v>0</v>
      </c>
      <c r="M28" s="309">
        <f t="shared" si="11"/>
        <v>0</v>
      </c>
      <c r="N28" s="326">
        <f t="shared" si="11"/>
        <v>0</v>
      </c>
      <c r="O28" s="312">
        <f t="shared" si="8"/>
        <v>0</v>
      </c>
      <c r="P28" s="313" t="e">
        <f>SUM(#REF!)</f>
        <v>#REF!</v>
      </c>
      <c r="Q28" s="279"/>
      <c r="R28" s="279"/>
      <c r="S28" s="279"/>
      <c r="T28" s="279"/>
    </row>
    <row r="29" spans="1:20" ht="10.5" customHeight="1" x14ac:dyDescent="0.25">
      <c r="A29" s="302" t="str">
        <f t="shared" si="6"/>
        <v>Product/Item #5</v>
      </c>
      <c r="B29" s="300"/>
      <c r="C29" s="309">
        <f t="shared" ref="C29:N29" si="12">C9*C19</f>
        <v>0</v>
      </c>
      <c r="D29" s="309">
        <f t="shared" si="12"/>
        <v>0</v>
      </c>
      <c r="E29" s="309">
        <f t="shared" si="12"/>
        <v>0</v>
      </c>
      <c r="F29" s="309">
        <f t="shared" si="12"/>
        <v>0</v>
      </c>
      <c r="G29" s="309">
        <f t="shared" si="12"/>
        <v>0</v>
      </c>
      <c r="H29" s="309">
        <f t="shared" si="12"/>
        <v>0</v>
      </c>
      <c r="I29" s="309">
        <f t="shared" si="12"/>
        <v>0</v>
      </c>
      <c r="J29" s="309">
        <f t="shared" si="12"/>
        <v>0</v>
      </c>
      <c r="K29" s="309">
        <f t="shared" si="12"/>
        <v>0</v>
      </c>
      <c r="L29" s="309">
        <f t="shared" si="12"/>
        <v>0</v>
      </c>
      <c r="M29" s="309">
        <f t="shared" si="12"/>
        <v>0</v>
      </c>
      <c r="N29" s="326">
        <f t="shared" si="12"/>
        <v>0</v>
      </c>
      <c r="O29" s="312">
        <f t="shared" si="8"/>
        <v>0</v>
      </c>
      <c r="P29" s="313" t="e">
        <f>SUM(#REF!)</f>
        <v>#REF!</v>
      </c>
      <c r="Q29" s="279"/>
      <c r="R29" s="279"/>
      <c r="S29" s="279"/>
      <c r="T29" s="279"/>
    </row>
    <row r="30" spans="1:20" ht="10.5" customHeight="1" x14ac:dyDescent="0.25">
      <c r="A30" s="302" t="str">
        <f t="shared" si="6"/>
        <v>Product/Item #6</v>
      </c>
      <c r="B30" s="300"/>
      <c r="C30" s="309">
        <f t="shared" ref="C30:N30" si="13">C10*C20</f>
        <v>0</v>
      </c>
      <c r="D30" s="309">
        <f t="shared" si="13"/>
        <v>0</v>
      </c>
      <c r="E30" s="309">
        <f t="shared" si="13"/>
        <v>0</v>
      </c>
      <c r="F30" s="309">
        <f t="shared" si="13"/>
        <v>0</v>
      </c>
      <c r="G30" s="309">
        <f t="shared" si="13"/>
        <v>0</v>
      </c>
      <c r="H30" s="309">
        <f t="shared" si="13"/>
        <v>0</v>
      </c>
      <c r="I30" s="309">
        <f t="shared" si="13"/>
        <v>0</v>
      </c>
      <c r="J30" s="309">
        <f t="shared" si="13"/>
        <v>0</v>
      </c>
      <c r="K30" s="309">
        <f t="shared" si="13"/>
        <v>0</v>
      </c>
      <c r="L30" s="309">
        <f t="shared" si="13"/>
        <v>0</v>
      </c>
      <c r="M30" s="309">
        <f t="shared" si="13"/>
        <v>0</v>
      </c>
      <c r="N30" s="326">
        <f t="shared" si="13"/>
        <v>0</v>
      </c>
      <c r="O30" s="312">
        <f t="shared" si="8"/>
        <v>0</v>
      </c>
      <c r="P30" s="313" t="e">
        <f>SUM(#REF!)</f>
        <v>#REF!</v>
      </c>
      <c r="Q30" s="279"/>
      <c r="R30" s="279"/>
      <c r="S30" s="279"/>
      <c r="T30" s="279"/>
    </row>
    <row r="31" spans="1:20" ht="10.5" customHeight="1" x14ac:dyDescent="0.25">
      <c r="A31" s="302" t="str">
        <f t="shared" si="6"/>
        <v>Product/Item #7</v>
      </c>
      <c r="B31" s="300"/>
      <c r="C31" s="309">
        <f t="shared" ref="C31:N31" si="14">C11*C21</f>
        <v>0</v>
      </c>
      <c r="D31" s="309">
        <f t="shared" si="14"/>
        <v>0</v>
      </c>
      <c r="E31" s="309">
        <f t="shared" si="14"/>
        <v>0</v>
      </c>
      <c r="F31" s="309">
        <f t="shared" si="14"/>
        <v>0</v>
      </c>
      <c r="G31" s="309">
        <f t="shared" si="14"/>
        <v>0</v>
      </c>
      <c r="H31" s="309">
        <f t="shared" si="14"/>
        <v>0</v>
      </c>
      <c r="I31" s="309">
        <f t="shared" si="14"/>
        <v>0</v>
      </c>
      <c r="J31" s="309">
        <f t="shared" si="14"/>
        <v>0</v>
      </c>
      <c r="K31" s="309">
        <f t="shared" si="14"/>
        <v>0</v>
      </c>
      <c r="L31" s="309">
        <f t="shared" si="14"/>
        <v>0</v>
      </c>
      <c r="M31" s="309">
        <f t="shared" si="14"/>
        <v>0</v>
      </c>
      <c r="N31" s="326">
        <f t="shared" si="14"/>
        <v>0</v>
      </c>
      <c r="O31" s="312">
        <f t="shared" si="8"/>
        <v>0</v>
      </c>
      <c r="P31" s="313" t="e">
        <f>SUM(#REF!)</f>
        <v>#REF!</v>
      </c>
      <c r="Q31" s="279"/>
      <c r="R31" s="279"/>
      <c r="S31" s="279"/>
      <c r="T31" s="279"/>
    </row>
    <row r="32" spans="1:20" ht="10.5" customHeight="1" x14ac:dyDescent="0.25">
      <c r="A32" s="303" t="str">
        <f t="shared" si="6"/>
        <v>Product/Item #8</v>
      </c>
      <c r="B32" s="314"/>
      <c r="C32" s="315">
        <f t="shared" ref="C32:N32" si="15">C12*C22</f>
        <v>0</v>
      </c>
      <c r="D32" s="315">
        <f t="shared" si="15"/>
        <v>0</v>
      </c>
      <c r="E32" s="315">
        <f t="shared" si="15"/>
        <v>0</v>
      </c>
      <c r="F32" s="315">
        <f t="shared" si="15"/>
        <v>0</v>
      </c>
      <c r="G32" s="315">
        <f t="shared" si="15"/>
        <v>0</v>
      </c>
      <c r="H32" s="315">
        <f t="shared" si="15"/>
        <v>0</v>
      </c>
      <c r="I32" s="315">
        <f t="shared" si="15"/>
        <v>0</v>
      </c>
      <c r="J32" s="315">
        <f t="shared" si="15"/>
        <v>0</v>
      </c>
      <c r="K32" s="315">
        <f t="shared" si="15"/>
        <v>0</v>
      </c>
      <c r="L32" s="315">
        <f t="shared" si="15"/>
        <v>0</v>
      </c>
      <c r="M32" s="315">
        <f t="shared" si="15"/>
        <v>0</v>
      </c>
      <c r="N32" s="316">
        <f t="shared" si="15"/>
        <v>0</v>
      </c>
      <c r="O32" s="312">
        <f t="shared" si="8"/>
        <v>0</v>
      </c>
      <c r="P32" s="313" t="e">
        <f>SUM(#REF!)</f>
        <v>#REF!</v>
      </c>
      <c r="Q32" s="279"/>
      <c r="R32" s="279"/>
      <c r="S32" s="279"/>
      <c r="T32" s="279"/>
    </row>
    <row r="33" spans="1:20" ht="11.25" customHeight="1" x14ac:dyDescent="0.25">
      <c r="A33" s="298" t="s">
        <v>222</v>
      </c>
      <c r="B33" s="298"/>
      <c r="C33" s="327">
        <f t="shared" ref="C33:O33" si="16">SUM(C25:C32)</f>
        <v>0</v>
      </c>
      <c r="D33" s="327">
        <f t="shared" si="16"/>
        <v>0</v>
      </c>
      <c r="E33" s="327">
        <f t="shared" si="16"/>
        <v>0</v>
      </c>
      <c r="F33" s="327">
        <f t="shared" si="16"/>
        <v>0</v>
      </c>
      <c r="G33" s="327">
        <f t="shared" si="16"/>
        <v>0</v>
      </c>
      <c r="H33" s="327">
        <f t="shared" si="16"/>
        <v>0</v>
      </c>
      <c r="I33" s="327">
        <f t="shared" si="16"/>
        <v>0</v>
      </c>
      <c r="J33" s="327">
        <f t="shared" si="16"/>
        <v>0</v>
      </c>
      <c r="K33" s="327">
        <f t="shared" si="16"/>
        <v>0</v>
      </c>
      <c r="L33" s="327">
        <f t="shared" si="16"/>
        <v>0</v>
      </c>
      <c r="M33" s="327">
        <f t="shared" si="16"/>
        <v>0</v>
      </c>
      <c r="N33" s="327">
        <f t="shared" si="16"/>
        <v>0</v>
      </c>
      <c r="O33" s="328">
        <f t="shared" si="16"/>
        <v>0</v>
      </c>
      <c r="P33" s="329" t="e">
        <f>SUM(#REF!)</f>
        <v>#REF!</v>
      </c>
      <c r="Q33" s="282"/>
      <c r="R33" s="282"/>
      <c r="S33" s="282"/>
      <c r="T33" s="282"/>
    </row>
    <row r="34" spans="1:20" ht="10.5" customHeight="1" x14ac:dyDescent="0.25">
      <c r="A34" s="291"/>
      <c r="B34" s="291"/>
      <c r="C34" s="341" t="s">
        <v>221</v>
      </c>
      <c r="D34" s="341"/>
      <c r="E34" s="341"/>
      <c r="F34" s="341"/>
      <c r="G34" s="341"/>
      <c r="H34" s="341"/>
      <c r="I34" s="341"/>
      <c r="J34" s="341"/>
      <c r="K34" s="341"/>
      <c r="L34" s="341"/>
      <c r="M34" s="341"/>
      <c r="N34" s="341"/>
      <c r="O34" s="306"/>
      <c r="P34" s="306"/>
      <c r="Q34" s="280"/>
      <c r="R34" s="72"/>
      <c r="S34" s="72"/>
      <c r="T34" s="72"/>
    </row>
    <row r="35" spans="1:20" ht="11.25" customHeight="1" x14ac:dyDescent="0.25">
      <c r="A35" s="293" t="s">
        <v>220</v>
      </c>
      <c r="B35" s="294"/>
      <c r="C35" s="295" t="s">
        <v>219</v>
      </c>
      <c r="D35" s="295" t="s">
        <v>218</v>
      </c>
      <c r="E35" s="295" t="s">
        <v>217</v>
      </c>
      <c r="F35" s="295" t="s">
        <v>216</v>
      </c>
      <c r="G35" s="295" t="s">
        <v>215</v>
      </c>
      <c r="H35" s="295" t="s">
        <v>214</v>
      </c>
      <c r="I35" s="295" t="s">
        <v>213</v>
      </c>
      <c r="J35" s="295" t="s">
        <v>212</v>
      </c>
      <c r="K35" s="295" t="s">
        <v>211</v>
      </c>
      <c r="L35" s="295" t="s">
        <v>210</v>
      </c>
      <c r="M35" s="295" t="s">
        <v>209</v>
      </c>
      <c r="N35" s="295" t="s">
        <v>208</v>
      </c>
      <c r="O35" s="330" t="s">
        <v>240</v>
      </c>
      <c r="P35" s="330" t="s">
        <v>241</v>
      </c>
      <c r="Q35" s="72"/>
      <c r="R35" s="281"/>
      <c r="S35" s="281"/>
      <c r="T35" s="281"/>
    </row>
    <row r="36" spans="1:20" ht="10.5" customHeight="1" x14ac:dyDescent="0.25">
      <c r="A36" s="299" t="str">
        <f t="shared" ref="A36:A43" si="17">A5</f>
        <v>Booth Rental</v>
      </c>
      <c r="B36" s="324"/>
      <c r="C36" s="324">
        <v>0.65</v>
      </c>
      <c r="D36" s="324">
        <v>4.25</v>
      </c>
      <c r="E36" s="324">
        <v>4.25</v>
      </c>
      <c r="F36" s="324">
        <v>4.25</v>
      </c>
      <c r="G36" s="324">
        <v>4.25</v>
      </c>
      <c r="H36" s="324">
        <v>4.25</v>
      </c>
      <c r="I36" s="324">
        <v>4.25</v>
      </c>
      <c r="J36" s="324">
        <v>4.25</v>
      </c>
      <c r="K36" s="324">
        <v>4.25</v>
      </c>
      <c r="L36" s="324">
        <v>4.25</v>
      </c>
      <c r="M36" s="324">
        <v>4.25</v>
      </c>
      <c r="N36" s="325">
        <v>4.25</v>
      </c>
      <c r="O36" s="331">
        <v>4.25</v>
      </c>
      <c r="P36" s="331">
        <v>3.75</v>
      </c>
      <c r="Q36" s="279"/>
      <c r="R36" s="279"/>
      <c r="S36" s="279"/>
      <c r="T36" s="279"/>
    </row>
    <row r="37" spans="1:20" ht="10.5" customHeight="1" x14ac:dyDescent="0.25">
      <c r="A37" s="302" t="str">
        <f t="shared" si="17"/>
        <v>Product/Item #2</v>
      </c>
      <c r="B37" s="309"/>
      <c r="C37" s="309">
        <v>4</v>
      </c>
      <c r="D37" s="309">
        <v>4</v>
      </c>
      <c r="E37" s="309">
        <v>4</v>
      </c>
      <c r="F37" s="309">
        <v>4</v>
      </c>
      <c r="G37" s="309">
        <v>4</v>
      </c>
      <c r="H37" s="309">
        <v>4</v>
      </c>
      <c r="I37" s="309">
        <v>4</v>
      </c>
      <c r="J37" s="309">
        <v>4</v>
      </c>
      <c r="K37" s="309">
        <v>4</v>
      </c>
      <c r="L37" s="309">
        <v>4</v>
      </c>
      <c r="M37" s="309">
        <v>4</v>
      </c>
      <c r="N37" s="326">
        <v>4</v>
      </c>
      <c r="O37" s="331">
        <v>4</v>
      </c>
      <c r="P37" s="331">
        <v>3</v>
      </c>
      <c r="Q37" s="279"/>
      <c r="R37" s="279"/>
      <c r="S37" s="279"/>
      <c r="T37" s="279"/>
    </row>
    <row r="38" spans="1:20" ht="10.5" customHeight="1" x14ac:dyDescent="0.25">
      <c r="A38" s="302" t="str">
        <f t="shared" si="17"/>
        <v>Product/Item #3</v>
      </c>
      <c r="B38" s="309"/>
      <c r="C38" s="309">
        <v>4.25</v>
      </c>
      <c r="D38" s="309">
        <v>4.25</v>
      </c>
      <c r="E38" s="309">
        <v>4.25</v>
      </c>
      <c r="F38" s="309">
        <v>4.25</v>
      </c>
      <c r="G38" s="309">
        <v>4.25</v>
      </c>
      <c r="H38" s="309">
        <v>4.25</v>
      </c>
      <c r="I38" s="309">
        <v>4.25</v>
      </c>
      <c r="J38" s="309">
        <v>4.25</v>
      </c>
      <c r="K38" s="309">
        <v>4.25</v>
      </c>
      <c r="L38" s="309">
        <v>4.25</v>
      </c>
      <c r="M38" s="309">
        <v>4.25</v>
      </c>
      <c r="N38" s="326">
        <v>4.25</v>
      </c>
      <c r="O38" s="331">
        <v>4.25</v>
      </c>
      <c r="P38" s="331">
        <v>4</v>
      </c>
      <c r="Q38" s="279"/>
      <c r="R38" s="279"/>
      <c r="S38" s="279"/>
      <c r="T38" s="279"/>
    </row>
    <row r="39" spans="1:20" ht="10.5" customHeight="1" x14ac:dyDescent="0.25">
      <c r="A39" s="302" t="str">
        <f t="shared" si="17"/>
        <v>Product/Item #4</v>
      </c>
      <c r="B39" s="309"/>
      <c r="C39" s="309">
        <v>4</v>
      </c>
      <c r="D39" s="309">
        <v>4</v>
      </c>
      <c r="E39" s="309">
        <v>4</v>
      </c>
      <c r="F39" s="309">
        <v>4</v>
      </c>
      <c r="G39" s="309">
        <v>4</v>
      </c>
      <c r="H39" s="309">
        <v>4</v>
      </c>
      <c r="I39" s="309">
        <v>4</v>
      </c>
      <c r="J39" s="309">
        <v>4</v>
      </c>
      <c r="K39" s="309">
        <v>4</v>
      </c>
      <c r="L39" s="309">
        <v>4</v>
      </c>
      <c r="M39" s="309">
        <v>4</v>
      </c>
      <c r="N39" s="326">
        <v>4</v>
      </c>
      <c r="O39" s="331">
        <v>4</v>
      </c>
      <c r="P39" s="331">
        <v>4</v>
      </c>
      <c r="Q39" s="279"/>
      <c r="R39" s="279"/>
      <c r="S39" s="279"/>
      <c r="T39" s="279"/>
    </row>
    <row r="40" spans="1:20" ht="10.5" customHeight="1" x14ac:dyDescent="0.25">
      <c r="A40" s="302" t="str">
        <f t="shared" si="17"/>
        <v>Product/Item #5</v>
      </c>
      <c r="B40" s="309"/>
      <c r="C40" s="309">
        <v>5</v>
      </c>
      <c r="D40" s="309">
        <v>5</v>
      </c>
      <c r="E40" s="309">
        <v>5</v>
      </c>
      <c r="F40" s="309">
        <v>5</v>
      </c>
      <c r="G40" s="309">
        <v>5</v>
      </c>
      <c r="H40" s="309">
        <v>5</v>
      </c>
      <c r="I40" s="309">
        <v>5</v>
      </c>
      <c r="J40" s="309">
        <v>5</v>
      </c>
      <c r="K40" s="309">
        <v>5</v>
      </c>
      <c r="L40" s="309">
        <v>5</v>
      </c>
      <c r="M40" s="309">
        <v>5</v>
      </c>
      <c r="N40" s="326">
        <v>5</v>
      </c>
      <c r="O40" s="331">
        <v>5</v>
      </c>
      <c r="P40" s="331">
        <v>4.75</v>
      </c>
      <c r="Q40" s="279"/>
      <c r="R40" s="279"/>
      <c r="S40" s="279"/>
      <c r="T40" s="279"/>
    </row>
    <row r="41" spans="1:20" ht="10.5" customHeight="1" x14ac:dyDescent="0.25">
      <c r="A41" s="302" t="str">
        <f t="shared" si="17"/>
        <v>Product/Item #6</v>
      </c>
      <c r="B41" s="309"/>
      <c r="C41" s="309">
        <v>4.25</v>
      </c>
      <c r="D41" s="309">
        <v>4.25</v>
      </c>
      <c r="E41" s="309">
        <v>4.25</v>
      </c>
      <c r="F41" s="309">
        <v>4.25</v>
      </c>
      <c r="G41" s="309">
        <v>4.25</v>
      </c>
      <c r="H41" s="309">
        <v>4.25</v>
      </c>
      <c r="I41" s="309">
        <v>4.25</v>
      </c>
      <c r="J41" s="309">
        <v>4.25</v>
      </c>
      <c r="K41" s="309">
        <v>4.25</v>
      </c>
      <c r="L41" s="309">
        <v>4.25</v>
      </c>
      <c r="M41" s="309">
        <v>4.25</v>
      </c>
      <c r="N41" s="326">
        <v>4.25</v>
      </c>
      <c r="O41" s="331">
        <v>4.25</v>
      </c>
      <c r="P41" s="331">
        <v>4.25</v>
      </c>
      <c r="Q41" s="279"/>
      <c r="R41" s="279"/>
      <c r="S41" s="279"/>
      <c r="T41" s="279"/>
    </row>
    <row r="42" spans="1:20" ht="10.5" customHeight="1" x14ac:dyDescent="0.25">
      <c r="A42" s="302" t="str">
        <f t="shared" si="17"/>
        <v>Product/Item #7</v>
      </c>
      <c r="B42" s="309"/>
      <c r="C42" s="309">
        <v>3.5</v>
      </c>
      <c r="D42" s="309">
        <v>3.5</v>
      </c>
      <c r="E42" s="309">
        <v>3.5</v>
      </c>
      <c r="F42" s="309">
        <v>3.5</v>
      </c>
      <c r="G42" s="309">
        <v>3.5</v>
      </c>
      <c r="H42" s="309">
        <v>3.5</v>
      </c>
      <c r="I42" s="309">
        <v>3.5</v>
      </c>
      <c r="J42" s="309">
        <v>3.5</v>
      </c>
      <c r="K42" s="309">
        <v>3.5</v>
      </c>
      <c r="L42" s="309">
        <v>3.5</v>
      </c>
      <c r="M42" s="309">
        <v>3.5</v>
      </c>
      <c r="N42" s="326">
        <v>3.5</v>
      </c>
      <c r="O42" s="331">
        <v>3.5</v>
      </c>
      <c r="P42" s="331">
        <v>3.5</v>
      </c>
      <c r="Q42" s="279"/>
      <c r="R42" s="279"/>
      <c r="S42" s="279"/>
      <c r="T42" s="279"/>
    </row>
    <row r="43" spans="1:20" ht="10.5" customHeight="1" x14ac:dyDescent="0.25">
      <c r="A43" s="302" t="str">
        <f t="shared" si="17"/>
        <v>Product/Item #8</v>
      </c>
      <c r="B43" s="309"/>
      <c r="C43" s="309">
        <v>3</v>
      </c>
      <c r="D43" s="309">
        <v>3</v>
      </c>
      <c r="E43" s="309">
        <v>3</v>
      </c>
      <c r="F43" s="309">
        <v>3</v>
      </c>
      <c r="G43" s="309">
        <v>3</v>
      </c>
      <c r="H43" s="309">
        <v>3</v>
      </c>
      <c r="I43" s="309">
        <v>3</v>
      </c>
      <c r="J43" s="309">
        <v>3</v>
      </c>
      <c r="K43" s="309">
        <v>3</v>
      </c>
      <c r="L43" s="309">
        <v>3</v>
      </c>
      <c r="M43" s="309">
        <v>3</v>
      </c>
      <c r="N43" s="326">
        <v>3</v>
      </c>
      <c r="O43" s="331">
        <v>3</v>
      </c>
      <c r="P43" s="331">
        <v>3</v>
      </c>
      <c r="Q43" s="279"/>
      <c r="R43" s="279"/>
      <c r="S43" s="279"/>
      <c r="T43" s="279"/>
    </row>
    <row r="44" spans="1:20" ht="2.25" customHeight="1" x14ac:dyDescent="0.25">
      <c r="A44" s="303"/>
      <c r="B44" s="314"/>
      <c r="C44" s="314"/>
      <c r="D44" s="314"/>
      <c r="E44" s="314"/>
      <c r="F44" s="314"/>
      <c r="G44" s="314"/>
      <c r="H44" s="314"/>
      <c r="I44" s="314"/>
      <c r="J44" s="314"/>
      <c r="K44" s="314"/>
      <c r="L44" s="314"/>
      <c r="M44" s="314"/>
      <c r="N44" s="332"/>
      <c r="O44" s="333"/>
      <c r="P44" s="334"/>
      <c r="Q44" s="72"/>
      <c r="R44" s="72"/>
      <c r="S44" s="72"/>
      <c r="T44" s="72"/>
    </row>
    <row r="45" spans="1:20" ht="11.25" customHeight="1" x14ac:dyDescent="0.25">
      <c r="A45" s="335" t="s">
        <v>81</v>
      </c>
      <c r="B45" s="336"/>
      <c r="C45" s="343" t="s">
        <v>207</v>
      </c>
      <c r="D45" s="343"/>
      <c r="E45" s="343"/>
      <c r="F45" s="343"/>
      <c r="G45" s="343"/>
      <c r="H45" s="343"/>
      <c r="I45" s="343"/>
      <c r="J45" s="343"/>
      <c r="K45" s="343"/>
      <c r="L45" s="343"/>
      <c r="M45" s="343"/>
      <c r="N45" s="343"/>
      <c r="O45" s="337"/>
      <c r="P45" s="337"/>
      <c r="Q45" s="280"/>
      <c r="R45" s="72"/>
      <c r="S45" s="72"/>
      <c r="T45" s="72"/>
    </row>
    <row r="46" spans="1:20" ht="10.5" customHeight="1" x14ac:dyDescent="0.25">
      <c r="A46" s="299" t="str">
        <f t="shared" ref="A46:A53" si="18">A5</f>
        <v>Booth Rental</v>
      </c>
      <c r="B46" s="323"/>
      <c r="C46" s="324">
        <f t="shared" ref="C46:N46" si="19">C5*C36</f>
        <v>0</v>
      </c>
      <c r="D46" s="324">
        <f t="shared" si="19"/>
        <v>0</v>
      </c>
      <c r="E46" s="324">
        <f t="shared" si="19"/>
        <v>0</v>
      </c>
      <c r="F46" s="324">
        <f t="shared" si="19"/>
        <v>0</v>
      </c>
      <c r="G46" s="324">
        <f t="shared" si="19"/>
        <v>0</v>
      </c>
      <c r="H46" s="324">
        <f t="shared" si="19"/>
        <v>0</v>
      </c>
      <c r="I46" s="324">
        <f t="shared" si="19"/>
        <v>0</v>
      </c>
      <c r="J46" s="324">
        <f t="shared" si="19"/>
        <v>0</v>
      </c>
      <c r="K46" s="324">
        <f t="shared" si="19"/>
        <v>0</v>
      </c>
      <c r="L46" s="324">
        <f t="shared" si="19"/>
        <v>0</v>
      </c>
      <c r="M46" s="324">
        <f t="shared" si="19"/>
        <v>0</v>
      </c>
      <c r="N46" s="325">
        <f t="shared" si="19"/>
        <v>0</v>
      </c>
      <c r="O46" s="310">
        <f t="shared" ref="O46:O53" si="20">SUM(C46:N46)</f>
        <v>0</v>
      </c>
      <c r="P46" s="311" t="e">
        <f>SUM(#REF!)</f>
        <v>#REF!</v>
      </c>
      <c r="Q46" s="279"/>
      <c r="R46" s="279"/>
      <c r="S46" s="279"/>
      <c r="T46" s="279"/>
    </row>
    <row r="47" spans="1:20" ht="10.5" customHeight="1" x14ac:dyDescent="0.25">
      <c r="A47" s="302" t="str">
        <f t="shared" si="18"/>
        <v>Product/Item #2</v>
      </c>
      <c r="B47" s="300"/>
      <c r="C47" s="309">
        <f t="shared" ref="C47:N47" si="21">C6*C37</f>
        <v>0</v>
      </c>
      <c r="D47" s="309">
        <f t="shared" si="21"/>
        <v>0</v>
      </c>
      <c r="E47" s="309">
        <f t="shared" si="21"/>
        <v>0</v>
      </c>
      <c r="F47" s="309">
        <f t="shared" si="21"/>
        <v>0</v>
      </c>
      <c r="G47" s="309">
        <f t="shared" si="21"/>
        <v>0</v>
      </c>
      <c r="H47" s="309">
        <f t="shared" si="21"/>
        <v>0</v>
      </c>
      <c r="I47" s="309">
        <f t="shared" si="21"/>
        <v>0</v>
      </c>
      <c r="J47" s="309">
        <f t="shared" si="21"/>
        <v>0</v>
      </c>
      <c r="K47" s="309">
        <f t="shared" si="21"/>
        <v>0</v>
      </c>
      <c r="L47" s="309">
        <f t="shared" si="21"/>
        <v>0</v>
      </c>
      <c r="M47" s="309">
        <f t="shared" si="21"/>
        <v>0</v>
      </c>
      <c r="N47" s="326">
        <f t="shared" si="21"/>
        <v>0</v>
      </c>
      <c r="O47" s="312">
        <f t="shared" si="20"/>
        <v>0</v>
      </c>
      <c r="P47" s="313" t="e">
        <f>SUM(#REF!)</f>
        <v>#REF!</v>
      </c>
      <c r="Q47" s="279"/>
      <c r="R47" s="279"/>
      <c r="S47" s="279"/>
      <c r="T47" s="279"/>
    </row>
    <row r="48" spans="1:20" ht="10.5" customHeight="1" x14ac:dyDescent="0.25">
      <c r="A48" s="302" t="str">
        <f t="shared" si="18"/>
        <v>Product/Item #3</v>
      </c>
      <c r="B48" s="300"/>
      <c r="C48" s="309">
        <f t="shared" ref="C48:N48" si="22">C7*C38</f>
        <v>0</v>
      </c>
      <c r="D48" s="309">
        <f t="shared" si="22"/>
        <v>0</v>
      </c>
      <c r="E48" s="309">
        <f t="shared" si="22"/>
        <v>0</v>
      </c>
      <c r="F48" s="309">
        <f t="shared" si="22"/>
        <v>0</v>
      </c>
      <c r="G48" s="309">
        <f t="shared" si="22"/>
        <v>0</v>
      </c>
      <c r="H48" s="309">
        <f t="shared" si="22"/>
        <v>0</v>
      </c>
      <c r="I48" s="309">
        <f t="shared" si="22"/>
        <v>0</v>
      </c>
      <c r="J48" s="309">
        <f t="shared" si="22"/>
        <v>0</v>
      </c>
      <c r="K48" s="309">
        <f t="shared" si="22"/>
        <v>0</v>
      </c>
      <c r="L48" s="309">
        <f t="shared" si="22"/>
        <v>0</v>
      </c>
      <c r="M48" s="309">
        <f t="shared" si="22"/>
        <v>0</v>
      </c>
      <c r="N48" s="326">
        <f t="shared" si="22"/>
        <v>0</v>
      </c>
      <c r="O48" s="312">
        <f t="shared" si="20"/>
        <v>0</v>
      </c>
      <c r="P48" s="313" t="e">
        <f>SUM(#REF!)</f>
        <v>#REF!</v>
      </c>
      <c r="Q48" s="279"/>
      <c r="R48" s="279"/>
      <c r="S48" s="279"/>
      <c r="T48" s="279"/>
    </row>
    <row r="49" spans="1:20" ht="10.5" customHeight="1" x14ac:dyDescent="0.25">
      <c r="A49" s="302" t="str">
        <f t="shared" si="18"/>
        <v>Product/Item #4</v>
      </c>
      <c r="B49" s="300"/>
      <c r="C49" s="309">
        <f t="shared" ref="C49:N49" si="23">C8*C39</f>
        <v>0</v>
      </c>
      <c r="D49" s="309">
        <f t="shared" si="23"/>
        <v>0</v>
      </c>
      <c r="E49" s="309">
        <f t="shared" si="23"/>
        <v>0</v>
      </c>
      <c r="F49" s="309">
        <f t="shared" si="23"/>
        <v>0</v>
      </c>
      <c r="G49" s="309">
        <f t="shared" si="23"/>
        <v>0</v>
      </c>
      <c r="H49" s="309">
        <f t="shared" si="23"/>
        <v>0</v>
      </c>
      <c r="I49" s="309">
        <f t="shared" si="23"/>
        <v>0</v>
      </c>
      <c r="J49" s="309">
        <f t="shared" si="23"/>
        <v>0</v>
      </c>
      <c r="K49" s="309">
        <f t="shared" si="23"/>
        <v>0</v>
      </c>
      <c r="L49" s="309">
        <f t="shared" si="23"/>
        <v>0</v>
      </c>
      <c r="M49" s="309">
        <f t="shared" si="23"/>
        <v>0</v>
      </c>
      <c r="N49" s="326">
        <f t="shared" si="23"/>
        <v>0</v>
      </c>
      <c r="O49" s="312">
        <f t="shared" si="20"/>
        <v>0</v>
      </c>
      <c r="P49" s="313" t="e">
        <f>SUM(#REF!)</f>
        <v>#REF!</v>
      </c>
      <c r="Q49" s="279"/>
      <c r="R49" s="279"/>
      <c r="S49" s="279"/>
      <c r="T49" s="279"/>
    </row>
    <row r="50" spans="1:20" ht="10.5" customHeight="1" x14ac:dyDescent="0.25">
      <c r="A50" s="302" t="str">
        <f t="shared" si="18"/>
        <v>Product/Item #5</v>
      </c>
      <c r="B50" s="300"/>
      <c r="C50" s="309">
        <f t="shared" ref="C50:N50" si="24">C9*C40</f>
        <v>0</v>
      </c>
      <c r="D50" s="309">
        <f t="shared" si="24"/>
        <v>0</v>
      </c>
      <c r="E50" s="309">
        <f t="shared" si="24"/>
        <v>0</v>
      </c>
      <c r="F50" s="309">
        <f t="shared" si="24"/>
        <v>0</v>
      </c>
      <c r="G50" s="309">
        <f t="shared" si="24"/>
        <v>0</v>
      </c>
      <c r="H50" s="309">
        <f t="shared" si="24"/>
        <v>0</v>
      </c>
      <c r="I50" s="309">
        <f t="shared" si="24"/>
        <v>0</v>
      </c>
      <c r="J50" s="309">
        <f t="shared" si="24"/>
        <v>0</v>
      </c>
      <c r="K50" s="309">
        <f t="shared" si="24"/>
        <v>0</v>
      </c>
      <c r="L50" s="309">
        <f t="shared" si="24"/>
        <v>0</v>
      </c>
      <c r="M50" s="309">
        <f t="shared" si="24"/>
        <v>0</v>
      </c>
      <c r="N50" s="326">
        <f t="shared" si="24"/>
        <v>0</v>
      </c>
      <c r="O50" s="312">
        <f t="shared" si="20"/>
        <v>0</v>
      </c>
      <c r="P50" s="313" t="e">
        <f>SUM(#REF!)</f>
        <v>#REF!</v>
      </c>
      <c r="Q50" s="279"/>
      <c r="R50" s="279"/>
      <c r="S50" s="279"/>
      <c r="T50" s="279"/>
    </row>
    <row r="51" spans="1:20" ht="10.5" customHeight="1" x14ac:dyDescent="0.25">
      <c r="A51" s="302" t="str">
        <f t="shared" si="18"/>
        <v>Product/Item #6</v>
      </c>
      <c r="B51" s="300"/>
      <c r="C51" s="309">
        <f t="shared" ref="C51:N51" si="25">C10*C41</f>
        <v>0</v>
      </c>
      <c r="D51" s="309">
        <f t="shared" si="25"/>
        <v>0</v>
      </c>
      <c r="E51" s="309">
        <f t="shared" si="25"/>
        <v>0</v>
      </c>
      <c r="F51" s="309">
        <f t="shared" si="25"/>
        <v>0</v>
      </c>
      <c r="G51" s="309">
        <f t="shared" si="25"/>
        <v>0</v>
      </c>
      <c r="H51" s="309">
        <f t="shared" si="25"/>
        <v>0</v>
      </c>
      <c r="I51" s="309">
        <f t="shared" si="25"/>
        <v>0</v>
      </c>
      <c r="J51" s="309">
        <f t="shared" si="25"/>
        <v>0</v>
      </c>
      <c r="K51" s="309">
        <f t="shared" si="25"/>
        <v>0</v>
      </c>
      <c r="L51" s="309">
        <f t="shared" si="25"/>
        <v>0</v>
      </c>
      <c r="M51" s="309">
        <f t="shared" si="25"/>
        <v>0</v>
      </c>
      <c r="N51" s="326">
        <f t="shared" si="25"/>
        <v>0</v>
      </c>
      <c r="O51" s="312">
        <f t="shared" si="20"/>
        <v>0</v>
      </c>
      <c r="P51" s="313" t="e">
        <f>SUM(#REF!)</f>
        <v>#REF!</v>
      </c>
      <c r="Q51" s="279"/>
      <c r="R51" s="279"/>
      <c r="S51" s="279"/>
      <c r="T51" s="279"/>
    </row>
    <row r="52" spans="1:20" ht="10.5" customHeight="1" x14ac:dyDescent="0.25">
      <c r="A52" s="302" t="str">
        <f t="shared" si="18"/>
        <v>Product/Item #7</v>
      </c>
      <c r="B52" s="300"/>
      <c r="C52" s="309">
        <f t="shared" ref="C52:N52" si="26">C11*C42</f>
        <v>0</v>
      </c>
      <c r="D52" s="309">
        <f t="shared" si="26"/>
        <v>0</v>
      </c>
      <c r="E52" s="309">
        <f t="shared" si="26"/>
        <v>0</v>
      </c>
      <c r="F52" s="309">
        <f t="shared" si="26"/>
        <v>0</v>
      </c>
      <c r="G52" s="309">
        <f t="shared" si="26"/>
        <v>0</v>
      </c>
      <c r="H52" s="309">
        <f t="shared" si="26"/>
        <v>0</v>
      </c>
      <c r="I52" s="309">
        <f t="shared" si="26"/>
        <v>0</v>
      </c>
      <c r="J52" s="309">
        <f t="shared" si="26"/>
        <v>0</v>
      </c>
      <c r="K52" s="309">
        <f t="shared" si="26"/>
        <v>0</v>
      </c>
      <c r="L52" s="309">
        <f t="shared" si="26"/>
        <v>0</v>
      </c>
      <c r="M52" s="309">
        <f t="shared" si="26"/>
        <v>0</v>
      </c>
      <c r="N52" s="326">
        <f t="shared" si="26"/>
        <v>0</v>
      </c>
      <c r="O52" s="312">
        <f t="shared" si="20"/>
        <v>0</v>
      </c>
      <c r="P52" s="313" t="e">
        <f>SUM(#REF!)</f>
        <v>#REF!</v>
      </c>
      <c r="Q52" s="279"/>
      <c r="R52" s="279"/>
      <c r="S52" s="279"/>
      <c r="T52" s="279"/>
    </row>
    <row r="53" spans="1:20" ht="10.5" customHeight="1" x14ac:dyDescent="0.25">
      <c r="A53" s="303" t="str">
        <f t="shared" si="18"/>
        <v>Product/Item #8</v>
      </c>
      <c r="B53" s="314"/>
      <c r="C53" s="315">
        <f t="shared" ref="C53:N53" si="27">C12*C43</f>
        <v>0</v>
      </c>
      <c r="D53" s="315">
        <f t="shared" si="27"/>
        <v>0</v>
      </c>
      <c r="E53" s="315">
        <f t="shared" si="27"/>
        <v>0</v>
      </c>
      <c r="F53" s="315">
        <f t="shared" si="27"/>
        <v>0</v>
      </c>
      <c r="G53" s="315">
        <f t="shared" si="27"/>
        <v>0</v>
      </c>
      <c r="H53" s="315">
        <f t="shared" si="27"/>
        <v>0</v>
      </c>
      <c r="I53" s="315">
        <f t="shared" si="27"/>
        <v>0</v>
      </c>
      <c r="J53" s="315">
        <f t="shared" si="27"/>
        <v>0</v>
      </c>
      <c r="K53" s="315">
        <f t="shared" si="27"/>
        <v>0</v>
      </c>
      <c r="L53" s="315">
        <f t="shared" si="27"/>
        <v>0</v>
      </c>
      <c r="M53" s="315">
        <f t="shared" si="27"/>
        <v>0</v>
      </c>
      <c r="N53" s="316">
        <f t="shared" si="27"/>
        <v>0</v>
      </c>
      <c r="O53" s="312">
        <f t="shared" si="20"/>
        <v>0</v>
      </c>
      <c r="P53" s="313" t="e">
        <f>SUM(#REF!)</f>
        <v>#REF!</v>
      </c>
      <c r="Q53" s="279"/>
      <c r="R53" s="279"/>
      <c r="S53" s="279"/>
      <c r="T53" s="279"/>
    </row>
    <row r="54" spans="1:20" ht="12" customHeight="1" x14ac:dyDescent="0.25">
      <c r="A54" s="297" t="s">
        <v>206</v>
      </c>
      <c r="B54" s="338"/>
      <c r="C54" s="339">
        <f t="shared" ref="C54:P54" si="28">SUM(C46:C53)</f>
        <v>0</v>
      </c>
      <c r="D54" s="340">
        <f t="shared" si="28"/>
        <v>0</v>
      </c>
      <c r="E54" s="340">
        <f t="shared" si="28"/>
        <v>0</v>
      </c>
      <c r="F54" s="340">
        <f t="shared" si="28"/>
        <v>0</v>
      </c>
      <c r="G54" s="340">
        <f t="shared" si="28"/>
        <v>0</v>
      </c>
      <c r="H54" s="340">
        <f t="shared" si="28"/>
        <v>0</v>
      </c>
      <c r="I54" s="340">
        <f t="shared" si="28"/>
        <v>0</v>
      </c>
      <c r="J54" s="340">
        <f t="shared" si="28"/>
        <v>0</v>
      </c>
      <c r="K54" s="340">
        <f t="shared" si="28"/>
        <v>0</v>
      </c>
      <c r="L54" s="340">
        <f t="shared" si="28"/>
        <v>0</v>
      </c>
      <c r="M54" s="340">
        <f t="shared" si="28"/>
        <v>0</v>
      </c>
      <c r="N54" s="340">
        <f t="shared" si="28"/>
        <v>0</v>
      </c>
      <c r="O54" s="327">
        <f t="shared" si="28"/>
        <v>0</v>
      </c>
      <c r="P54" s="340" t="e">
        <f t="shared" si="28"/>
        <v>#REF!</v>
      </c>
      <c r="Q54" s="279"/>
      <c r="R54" s="279"/>
      <c r="S54" s="279"/>
      <c r="T54" s="279"/>
    </row>
    <row r="71" spans="1:1" x14ac:dyDescent="0.25">
      <c r="A71" s="278"/>
    </row>
    <row r="72" spans="1:1" x14ac:dyDescent="0.25">
      <c r="A72" s="278"/>
    </row>
  </sheetData>
  <mergeCells count="4">
    <mergeCell ref="C3:N3"/>
    <mergeCell ref="C23:N23"/>
    <mergeCell ref="C34:N34"/>
    <mergeCell ref="C45:N45"/>
  </mergeCells>
  <pageMargins left="0.7" right="0.7" top="0.15" bottom="0.15" header="0.3" footer="0.3"/>
  <pageSetup paperSize="5" orientation="landscape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2"/>
  <sheetViews>
    <sheetView tabSelected="1" topLeftCell="A23" workbookViewId="0">
      <selection activeCell="Q51" sqref="Q51"/>
    </sheetView>
  </sheetViews>
  <sheetFormatPr defaultRowHeight="15" x14ac:dyDescent="0.25"/>
  <cols>
    <col min="1" max="1" width="2.28515625" customWidth="1"/>
    <col min="2" max="2" width="7.42578125" customWidth="1"/>
    <col min="3" max="3" width="7.140625" customWidth="1"/>
    <col min="4" max="4" width="14" customWidth="1"/>
    <col min="5" max="12" width="6.7109375" customWidth="1"/>
    <col min="13" max="13" width="6.85546875" customWidth="1"/>
    <col min="14" max="16" width="6.7109375" customWidth="1"/>
  </cols>
  <sheetData>
    <row r="1" spans="2:17" ht="33.75" customHeight="1" thickBot="1" x14ac:dyDescent="0.3"/>
    <row r="2" spans="2:17" ht="12.75" customHeight="1" thickBot="1" x14ac:dyDescent="0.3">
      <c r="B2" s="57"/>
      <c r="C2" s="58"/>
      <c r="D2" s="59"/>
      <c r="E2" s="58"/>
      <c r="F2" s="58"/>
      <c r="G2" s="58" t="s">
        <v>67</v>
      </c>
      <c r="H2" s="58"/>
      <c r="I2" s="58"/>
      <c r="J2" s="58"/>
      <c r="K2" s="58"/>
      <c r="L2" s="58"/>
      <c r="M2" s="58"/>
      <c r="N2" s="58"/>
      <c r="O2" s="58"/>
      <c r="P2" s="58"/>
      <c r="Q2" s="59"/>
    </row>
    <row r="3" spans="2:17" ht="12.75" customHeight="1" thickBot="1" x14ac:dyDescent="0.3">
      <c r="B3" s="91"/>
      <c r="C3" s="92"/>
      <c r="D3" s="93"/>
      <c r="E3" s="92" t="s">
        <v>68</v>
      </c>
      <c r="F3" s="92" t="s">
        <v>69</v>
      </c>
      <c r="G3" s="92" t="s">
        <v>70</v>
      </c>
      <c r="H3" s="92" t="s">
        <v>71</v>
      </c>
      <c r="I3" s="92" t="s">
        <v>72</v>
      </c>
      <c r="J3" s="92" t="s">
        <v>73</v>
      </c>
      <c r="K3" s="92" t="s">
        <v>74</v>
      </c>
      <c r="L3" s="92" t="s">
        <v>75</v>
      </c>
      <c r="M3" s="92" t="s">
        <v>76</v>
      </c>
      <c r="N3" s="92" t="s">
        <v>77</v>
      </c>
      <c r="O3" s="92" t="s">
        <v>78</v>
      </c>
      <c r="P3" s="93" t="s">
        <v>79</v>
      </c>
      <c r="Q3" s="96" t="s">
        <v>112</v>
      </c>
    </row>
    <row r="4" spans="2:17" ht="12.75" customHeight="1" x14ac:dyDescent="0.25">
      <c r="B4" s="103" t="s">
        <v>80</v>
      </c>
      <c r="C4" s="104"/>
      <c r="D4" s="105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5"/>
      <c r="Q4" s="99">
        <f>SUM(E4:P4)</f>
        <v>0</v>
      </c>
    </row>
    <row r="5" spans="2:17" ht="12.75" customHeight="1" x14ac:dyDescent="0.25">
      <c r="B5" s="73" t="s">
        <v>81</v>
      </c>
      <c r="C5" s="74"/>
      <c r="D5" s="75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5"/>
      <c r="Q5" s="100">
        <f t="shared" ref="Q5:Q8" si="0">SUM(E5:P5)</f>
        <v>0</v>
      </c>
    </row>
    <row r="6" spans="2:17" ht="12.75" customHeight="1" x14ac:dyDescent="0.25">
      <c r="B6" s="73" t="s">
        <v>82</v>
      </c>
      <c r="C6" s="74"/>
      <c r="D6" s="75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5"/>
      <c r="Q6" s="100">
        <f t="shared" si="0"/>
        <v>0</v>
      </c>
    </row>
    <row r="7" spans="2:17" ht="12.75" customHeight="1" x14ac:dyDescent="0.25">
      <c r="B7" s="73" t="s">
        <v>60</v>
      </c>
      <c r="C7" s="74"/>
      <c r="D7" s="75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5"/>
      <c r="Q7" s="100">
        <f t="shared" si="0"/>
        <v>0</v>
      </c>
    </row>
    <row r="8" spans="2:17" ht="12.75" customHeight="1" x14ac:dyDescent="0.25">
      <c r="B8" s="76" t="s">
        <v>83</v>
      </c>
      <c r="C8" s="77"/>
      <c r="D8" s="71"/>
      <c r="E8" s="77">
        <f>SUM(E5:E7)</f>
        <v>0</v>
      </c>
      <c r="F8" s="77">
        <f t="shared" ref="F8:P8" si="1">SUM(F5:F7)</f>
        <v>0</v>
      </c>
      <c r="G8" s="77">
        <f t="shared" si="1"/>
        <v>0</v>
      </c>
      <c r="H8" s="77">
        <f t="shared" si="1"/>
        <v>0</v>
      </c>
      <c r="I8" s="77">
        <f t="shared" si="1"/>
        <v>0</v>
      </c>
      <c r="J8" s="77">
        <f t="shared" si="1"/>
        <v>0</v>
      </c>
      <c r="K8" s="77">
        <f t="shared" si="1"/>
        <v>0</v>
      </c>
      <c r="L8" s="77">
        <f t="shared" si="1"/>
        <v>0</v>
      </c>
      <c r="M8" s="77">
        <f t="shared" si="1"/>
        <v>0</v>
      </c>
      <c r="N8" s="77">
        <f t="shared" si="1"/>
        <v>0</v>
      </c>
      <c r="O8" s="77">
        <f t="shared" si="1"/>
        <v>0</v>
      </c>
      <c r="P8" s="94">
        <f t="shared" si="1"/>
        <v>0</v>
      </c>
      <c r="Q8" s="95">
        <f t="shared" si="0"/>
        <v>0</v>
      </c>
    </row>
    <row r="9" spans="2:17" ht="6" customHeight="1" x14ac:dyDescent="0.25">
      <c r="B9" s="73"/>
      <c r="C9" s="74"/>
      <c r="D9" s="75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5"/>
      <c r="Q9" s="100"/>
    </row>
    <row r="10" spans="2:17" ht="12.75" customHeight="1" x14ac:dyDescent="0.25">
      <c r="B10" s="73" t="s">
        <v>84</v>
      </c>
      <c r="C10" s="74"/>
      <c r="D10" s="75"/>
      <c r="E10" s="74">
        <f>E4-E8</f>
        <v>0</v>
      </c>
      <c r="F10" s="74">
        <f t="shared" ref="F10:P10" si="2">F4-F8</f>
        <v>0</v>
      </c>
      <c r="G10" s="74">
        <f t="shared" si="2"/>
        <v>0</v>
      </c>
      <c r="H10" s="74">
        <f t="shared" si="2"/>
        <v>0</v>
      </c>
      <c r="I10" s="74">
        <f t="shared" si="2"/>
        <v>0</v>
      </c>
      <c r="J10" s="74">
        <f t="shared" si="2"/>
        <v>0</v>
      </c>
      <c r="K10" s="74">
        <f t="shared" si="2"/>
        <v>0</v>
      </c>
      <c r="L10" s="74">
        <f t="shared" si="2"/>
        <v>0</v>
      </c>
      <c r="M10" s="74">
        <f t="shared" si="2"/>
        <v>0</v>
      </c>
      <c r="N10" s="74">
        <f t="shared" si="2"/>
        <v>0</v>
      </c>
      <c r="O10" s="74">
        <f t="shared" si="2"/>
        <v>0</v>
      </c>
      <c r="P10" s="75">
        <f t="shared" si="2"/>
        <v>0</v>
      </c>
      <c r="Q10" s="100">
        <f>Q4-Q8</f>
        <v>0</v>
      </c>
    </row>
    <row r="11" spans="2:17" ht="12.75" customHeight="1" x14ac:dyDescent="0.25">
      <c r="B11" s="73" t="s">
        <v>85</v>
      </c>
      <c r="C11" s="74"/>
      <c r="D11" s="75"/>
      <c r="E11" s="106" t="e">
        <f>E10/E4</f>
        <v>#DIV/0!</v>
      </c>
      <c r="F11" s="106" t="e">
        <f t="shared" ref="F11:Q11" si="3">F10/F4</f>
        <v>#DIV/0!</v>
      </c>
      <c r="G11" s="106" t="e">
        <f t="shared" si="3"/>
        <v>#DIV/0!</v>
      </c>
      <c r="H11" s="106" t="e">
        <f t="shared" si="3"/>
        <v>#DIV/0!</v>
      </c>
      <c r="I11" s="106" t="e">
        <f t="shared" si="3"/>
        <v>#DIV/0!</v>
      </c>
      <c r="J11" s="106" t="e">
        <f t="shared" si="3"/>
        <v>#DIV/0!</v>
      </c>
      <c r="K11" s="106" t="e">
        <f t="shared" si="3"/>
        <v>#DIV/0!</v>
      </c>
      <c r="L11" s="106" t="e">
        <f t="shared" si="3"/>
        <v>#DIV/0!</v>
      </c>
      <c r="M11" s="106" t="e">
        <f t="shared" si="3"/>
        <v>#DIV/0!</v>
      </c>
      <c r="N11" s="106" t="e">
        <f t="shared" si="3"/>
        <v>#DIV/0!</v>
      </c>
      <c r="O11" s="106" t="e">
        <f t="shared" si="3"/>
        <v>#DIV/0!</v>
      </c>
      <c r="P11" s="107" t="e">
        <f t="shared" si="3"/>
        <v>#DIV/0!</v>
      </c>
      <c r="Q11" s="89" t="e">
        <f t="shared" si="3"/>
        <v>#DIV/0!</v>
      </c>
    </row>
    <row r="12" spans="2:17" ht="6" customHeight="1" x14ac:dyDescent="0.25">
      <c r="B12" s="73"/>
      <c r="C12" s="74"/>
      <c r="D12" s="75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5"/>
      <c r="Q12" s="100"/>
    </row>
    <row r="13" spans="2:17" ht="12" customHeight="1" x14ac:dyDescent="0.25">
      <c r="B13" s="108" t="s">
        <v>86</v>
      </c>
      <c r="C13" s="109"/>
      <c r="D13" s="110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5"/>
      <c r="Q13" s="100"/>
    </row>
    <row r="14" spans="2:17" ht="12" customHeight="1" x14ac:dyDescent="0.25">
      <c r="B14" s="108" t="s">
        <v>111</v>
      </c>
      <c r="C14" s="109"/>
      <c r="D14" s="110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5"/>
      <c r="Q14" s="100"/>
    </row>
    <row r="15" spans="2:17" ht="12.75" customHeight="1" x14ac:dyDescent="0.25">
      <c r="B15" s="73" t="s">
        <v>87</v>
      </c>
      <c r="C15" s="74"/>
      <c r="D15" s="75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5"/>
      <c r="Q15" s="100">
        <f>SUM(E15:P15)</f>
        <v>0</v>
      </c>
    </row>
    <row r="16" spans="2:17" ht="12.75" customHeight="1" x14ac:dyDescent="0.25">
      <c r="B16" s="73" t="s">
        <v>88</v>
      </c>
      <c r="C16" s="74"/>
      <c r="D16" s="75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5"/>
      <c r="Q16" s="101">
        <f>SUM(E16:P16)</f>
        <v>0</v>
      </c>
    </row>
    <row r="17" spans="2:17" ht="6" customHeight="1" x14ac:dyDescent="0.25">
      <c r="B17" s="111"/>
      <c r="C17" s="112"/>
      <c r="D17" s="113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3"/>
      <c r="Q17" s="100"/>
    </row>
    <row r="18" spans="2:17" ht="12.75" customHeight="1" x14ac:dyDescent="0.25">
      <c r="B18" s="76" t="s">
        <v>89</v>
      </c>
      <c r="C18" s="77"/>
      <c r="D18" s="94"/>
      <c r="E18" s="77">
        <f>SUM(E15:E16)</f>
        <v>0</v>
      </c>
      <c r="F18" s="77">
        <f t="shared" ref="F18:P18" si="4">SUM(F15:F16)</f>
        <v>0</v>
      </c>
      <c r="G18" s="77">
        <f t="shared" si="4"/>
        <v>0</v>
      </c>
      <c r="H18" s="77">
        <f t="shared" si="4"/>
        <v>0</v>
      </c>
      <c r="I18" s="77">
        <f t="shared" si="4"/>
        <v>0</v>
      </c>
      <c r="J18" s="77">
        <f t="shared" si="4"/>
        <v>0</v>
      </c>
      <c r="K18" s="77">
        <f t="shared" si="4"/>
        <v>0</v>
      </c>
      <c r="L18" s="77">
        <f t="shared" si="4"/>
        <v>0</v>
      </c>
      <c r="M18" s="77">
        <f t="shared" si="4"/>
        <v>0</v>
      </c>
      <c r="N18" s="77">
        <f t="shared" si="4"/>
        <v>0</v>
      </c>
      <c r="O18" s="77">
        <f t="shared" si="4"/>
        <v>0</v>
      </c>
      <c r="P18" s="94">
        <f t="shared" si="4"/>
        <v>0</v>
      </c>
      <c r="Q18" s="95">
        <f>SUM(Q15:Q16)</f>
        <v>0</v>
      </c>
    </row>
    <row r="19" spans="2:17" ht="12.75" customHeight="1" x14ac:dyDescent="0.25">
      <c r="B19" s="73" t="s">
        <v>90</v>
      </c>
      <c r="C19" s="74"/>
      <c r="D19" s="75"/>
      <c r="E19" s="106" t="e">
        <f>E18/E4</f>
        <v>#DIV/0!</v>
      </c>
      <c r="F19" s="106" t="e">
        <f t="shared" ref="F19:P19" si="5">F18/F4</f>
        <v>#DIV/0!</v>
      </c>
      <c r="G19" s="106" t="e">
        <f t="shared" si="5"/>
        <v>#DIV/0!</v>
      </c>
      <c r="H19" s="106" t="e">
        <f t="shared" si="5"/>
        <v>#DIV/0!</v>
      </c>
      <c r="I19" s="106" t="e">
        <f t="shared" si="5"/>
        <v>#DIV/0!</v>
      </c>
      <c r="J19" s="106" t="e">
        <f t="shared" si="5"/>
        <v>#DIV/0!</v>
      </c>
      <c r="K19" s="106" t="e">
        <f t="shared" si="5"/>
        <v>#DIV/0!</v>
      </c>
      <c r="L19" s="106" t="e">
        <f t="shared" si="5"/>
        <v>#DIV/0!</v>
      </c>
      <c r="M19" s="106" t="e">
        <f t="shared" si="5"/>
        <v>#DIV/0!</v>
      </c>
      <c r="N19" s="106" t="e">
        <f t="shared" si="5"/>
        <v>#DIV/0!</v>
      </c>
      <c r="O19" s="106" t="e">
        <f t="shared" si="5"/>
        <v>#DIV/0!</v>
      </c>
      <c r="P19" s="107" t="e">
        <f t="shared" si="5"/>
        <v>#DIV/0!</v>
      </c>
      <c r="Q19" s="102" t="e">
        <f>Q18/Q4</f>
        <v>#DIV/0!</v>
      </c>
    </row>
    <row r="20" spans="2:17" ht="6" customHeight="1" x14ac:dyDescent="0.25">
      <c r="B20" s="73"/>
      <c r="C20" s="74"/>
      <c r="D20" s="75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5"/>
      <c r="Q20" s="100"/>
    </row>
    <row r="21" spans="2:17" ht="12" customHeight="1" x14ac:dyDescent="0.25">
      <c r="B21" s="108" t="s">
        <v>91</v>
      </c>
      <c r="C21" s="109"/>
      <c r="D21" s="110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5"/>
      <c r="Q21" s="100"/>
    </row>
    <row r="22" spans="2:17" ht="12.75" customHeight="1" x14ac:dyDescent="0.25">
      <c r="B22" s="73" t="s">
        <v>92</v>
      </c>
      <c r="C22" s="74"/>
      <c r="D22" s="75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5"/>
      <c r="Q22" s="100">
        <f>SUM(E22:P22)</f>
        <v>0</v>
      </c>
    </row>
    <row r="23" spans="2:17" ht="12.75" customHeight="1" x14ac:dyDescent="0.25">
      <c r="B23" s="73" t="s">
        <v>93</v>
      </c>
      <c r="C23" s="74"/>
      <c r="D23" s="75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5"/>
      <c r="Q23" s="100">
        <f t="shared" ref="Q23:Q33" si="6">SUM(E23:P23)</f>
        <v>0</v>
      </c>
    </row>
    <row r="24" spans="2:17" ht="12.75" customHeight="1" x14ac:dyDescent="0.25">
      <c r="B24" s="73" t="s">
        <v>94</v>
      </c>
      <c r="C24" s="74"/>
      <c r="D24" s="75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5"/>
      <c r="Q24" s="100">
        <f t="shared" si="6"/>
        <v>0</v>
      </c>
    </row>
    <row r="25" spans="2:17" ht="12.75" customHeight="1" x14ac:dyDescent="0.25">
      <c r="B25" s="73" t="s">
        <v>61</v>
      </c>
      <c r="C25" s="74"/>
      <c r="D25" s="75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5"/>
      <c r="Q25" s="100">
        <f t="shared" si="6"/>
        <v>0</v>
      </c>
    </row>
    <row r="26" spans="2:17" ht="12.75" customHeight="1" x14ac:dyDescent="0.25">
      <c r="B26" s="73" t="s">
        <v>26</v>
      </c>
      <c r="C26" s="74"/>
      <c r="D26" s="75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5"/>
      <c r="Q26" s="100">
        <f t="shared" si="6"/>
        <v>0</v>
      </c>
    </row>
    <row r="27" spans="2:17" ht="12.75" customHeight="1" x14ac:dyDescent="0.25">
      <c r="B27" s="73" t="s">
        <v>95</v>
      </c>
      <c r="C27" s="74"/>
      <c r="D27" s="75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5"/>
      <c r="Q27" s="100">
        <f t="shared" si="6"/>
        <v>0</v>
      </c>
    </row>
    <row r="28" spans="2:17" ht="12.75" customHeight="1" x14ac:dyDescent="0.25">
      <c r="B28" s="73" t="s">
        <v>32</v>
      </c>
      <c r="C28" s="74"/>
      <c r="D28" s="75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5"/>
      <c r="Q28" s="100">
        <f t="shared" si="6"/>
        <v>0</v>
      </c>
    </row>
    <row r="29" spans="2:17" ht="12.75" customHeight="1" x14ac:dyDescent="0.25">
      <c r="B29" s="73" t="s">
        <v>96</v>
      </c>
      <c r="C29" s="74"/>
      <c r="D29" s="75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5"/>
      <c r="Q29" s="100">
        <f t="shared" si="6"/>
        <v>0</v>
      </c>
    </row>
    <row r="30" spans="2:17" ht="12.75" customHeight="1" x14ac:dyDescent="0.25">
      <c r="B30" s="73" t="s">
        <v>64</v>
      </c>
      <c r="C30" s="74"/>
      <c r="D30" s="75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5"/>
      <c r="Q30" s="100">
        <f t="shared" si="6"/>
        <v>0</v>
      </c>
    </row>
    <row r="31" spans="2:17" ht="12.75" customHeight="1" x14ac:dyDescent="0.25">
      <c r="B31" s="73" t="s">
        <v>23</v>
      </c>
      <c r="C31" s="74"/>
      <c r="D31" s="75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5"/>
      <c r="Q31" s="100">
        <f t="shared" si="6"/>
        <v>0</v>
      </c>
    </row>
    <row r="32" spans="2:17" ht="12.75" customHeight="1" x14ac:dyDescent="0.25">
      <c r="B32" s="73" t="s">
        <v>65</v>
      </c>
      <c r="C32" s="74"/>
      <c r="D32" s="75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5"/>
      <c r="Q32" s="100">
        <f t="shared" si="6"/>
        <v>0</v>
      </c>
    </row>
    <row r="33" spans="2:17" ht="12.75" customHeight="1" x14ac:dyDescent="0.25">
      <c r="B33" s="73" t="s">
        <v>97</v>
      </c>
      <c r="C33" s="74"/>
      <c r="D33" s="75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5"/>
      <c r="Q33" s="101">
        <f t="shared" si="6"/>
        <v>0</v>
      </c>
    </row>
    <row r="34" spans="2:17" ht="6.75" customHeight="1" x14ac:dyDescent="0.25">
      <c r="B34" s="111"/>
      <c r="C34" s="112"/>
      <c r="D34" s="113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3"/>
      <c r="Q34" s="100"/>
    </row>
    <row r="35" spans="2:17" ht="12.75" customHeight="1" x14ac:dyDescent="0.25">
      <c r="B35" s="76" t="s">
        <v>98</v>
      </c>
      <c r="C35" s="77"/>
      <c r="D35" s="94"/>
      <c r="E35" s="77">
        <f>+SUM(E22:E33)</f>
        <v>0</v>
      </c>
      <c r="F35" s="77">
        <f t="shared" ref="F35:Q35" si="7">+SUM(F22:F33)</f>
        <v>0</v>
      </c>
      <c r="G35" s="77">
        <f t="shared" si="7"/>
        <v>0</v>
      </c>
      <c r="H35" s="77">
        <f t="shared" si="7"/>
        <v>0</v>
      </c>
      <c r="I35" s="77">
        <f t="shared" si="7"/>
        <v>0</v>
      </c>
      <c r="J35" s="77">
        <f t="shared" si="7"/>
        <v>0</v>
      </c>
      <c r="K35" s="77">
        <f t="shared" si="7"/>
        <v>0</v>
      </c>
      <c r="L35" s="77">
        <f t="shared" si="7"/>
        <v>0</v>
      </c>
      <c r="M35" s="77">
        <f t="shared" si="7"/>
        <v>0</v>
      </c>
      <c r="N35" s="77">
        <f t="shared" si="7"/>
        <v>0</v>
      </c>
      <c r="O35" s="77">
        <f t="shared" si="7"/>
        <v>0</v>
      </c>
      <c r="P35" s="94">
        <f t="shared" si="7"/>
        <v>0</v>
      </c>
      <c r="Q35" s="94">
        <f t="shared" si="7"/>
        <v>0</v>
      </c>
    </row>
    <row r="36" spans="2:17" ht="12.75" customHeight="1" x14ac:dyDescent="0.25">
      <c r="B36" s="73" t="s">
        <v>99</v>
      </c>
      <c r="C36" s="74"/>
      <c r="D36" s="75"/>
      <c r="E36" s="106" t="e">
        <f>E35/E4</f>
        <v>#DIV/0!</v>
      </c>
      <c r="F36" s="106" t="e">
        <f t="shared" ref="F36:Q36" si="8">F35/F4</f>
        <v>#DIV/0!</v>
      </c>
      <c r="G36" s="106" t="e">
        <f t="shared" si="8"/>
        <v>#DIV/0!</v>
      </c>
      <c r="H36" s="106" t="e">
        <f t="shared" si="8"/>
        <v>#DIV/0!</v>
      </c>
      <c r="I36" s="106" t="e">
        <f t="shared" si="8"/>
        <v>#DIV/0!</v>
      </c>
      <c r="J36" s="106" t="e">
        <f t="shared" si="8"/>
        <v>#DIV/0!</v>
      </c>
      <c r="K36" s="106" t="e">
        <f t="shared" si="8"/>
        <v>#DIV/0!</v>
      </c>
      <c r="L36" s="106" t="e">
        <f t="shared" si="8"/>
        <v>#DIV/0!</v>
      </c>
      <c r="M36" s="106" t="e">
        <f t="shared" si="8"/>
        <v>#DIV/0!</v>
      </c>
      <c r="N36" s="106" t="e">
        <f t="shared" si="8"/>
        <v>#DIV/0!</v>
      </c>
      <c r="O36" s="106" t="e">
        <f t="shared" si="8"/>
        <v>#DIV/0!</v>
      </c>
      <c r="P36" s="107" t="e">
        <f t="shared" si="8"/>
        <v>#DIV/0!</v>
      </c>
      <c r="Q36" s="89" t="e">
        <f t="shared" si="8"/>
        <v>#DIV/0!</v>
      </c>
    </row>
    <row r="37" spans="2:17" ht="6" customHeight="1" x14ac:dyDescent="0.25">
      <c r="B37" s="73"/>
      <c r="C37" s="74"/>
      <c r="D37" s="75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5"/>
      <c r="Q37" s="100"/>
    </row>
    <row r="38" spans="2:17" ht="12" customHeight="1" x14ac:dyDescent="0.25">
      <c r="B38" s="108" t="s">
        <v>100</v>
      </c>
      <c r="C38" s="109"/>
      <c r="D38" s="75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5"/>
      <c r="Q38" s="100"/>
    </row>
    <row r="39" spans="2:17" ht="12.75" customHeight="1" x14ac:dyDescent="0.25">
      <c r="B39" s="73" t="s">
        <v>102</v>
      </c>
      <c r="C39" s="74"/>
      <c r="D39" s="75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5"/>
      <c r="Q39" s="100">
        <f>SUM(E39:P39)</f>
        <v>0</v>
      </c>
    </row>
    <row r="40" spans="2:17" ht="12.75" customHeight="1" x14ac:dyDescent="0.25">
      <c r="B40" s="73" t="s">
        <v>103</v>
      </c>
      <c r="C40" s="74"/>
      <c r="D40" s="75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5"/>
      <c r="Q40" s="101">
        <f>SUM(E40:P40)</f>
        <v>0</v>
      </c>
    </row>
    <row r="41" spans="2:17" ht="6" customHeight="1" x14ac:dyDescent="0.25">
      <c r="B41" s="111"/>
      <c r="C41" s="112"/>
      <c r="D41" s="113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3"/>
      <c r="Q41" s="100"/>
    </row>
    <row r="42" spans="2:17" ht="12.75" customHeight="1" x14ac:dyDescent="0.25">
      <c r="B42" s="76" t="s">
        <v>104</v>
      </c>
      <c r="C42" s="77"/>
      <c r="D42" s="94"/>
      <c r="E42" s="77">
        <f>SUM(E39:E40)</f>
        <v>0</v>
      </c>
      <c r="F42" s="77">
        <f t="shared" ref="F42:Q42" si="9">SUM(F39:F40)</f>
        <v>0</v>
      </c>
      <c r="G42" s="77">
        <f t="shared" si="9"/>
        <v>0</v>
      </c>
      <c r="H42" s="77">
        <f t="shared" si="9"/>
        <v>0</v>
      </c>
      <c r="I42" s="77">
        <f t="shared" si="9"/>
        <v>0</v>
      </c>
      <c r="J42" s="77">
        <f t="shared" si="9"/>
        <v>0</v>
      </c>
      <c r="K42" s="77">
        <f t="shared" si="9"/>
        <v>0</v>
      </c>
      <c r="L42" s="77">
        <f t="shared" si="9"/>
        <v>0</v>
      </c>
      <c r="M42" s="77">
        <f t="shared" si="9"/>
        <v>0</v>
      </c>
      <c r="N42" s="77">
        <f t="shared" si="9"/>
        <v>0</v>
      </c>
      <c r="O42" s="77">
        <f t="shared" si="9"/>
        <v>0</v>
      </c>
      <c r="P42" s="94">
        <f t="shared" si="9"/>
        <v>0</v>
      </c>
      <c r="Q42" s="94">
        <f t="shared" si="9"/>
        <v>0</v>
      </c>
    </row>
    <row r="43" spans="2:17" ht="12.75" customHeight="1" x14ac:dyDescent="0.25">
      <c r="B43" s="73" t="s">
        <v>101</v>
      </c>
      <c r="C43" s="74"/>
      <c r="D43" s="75"/>
      <c r="E43" s="106" t="e">
        <f>E42/E4</f>
        <v>#DIV/0!</v>
      </c>
      <c r="F43" s="106" t="e">
        <f t="shared" ref="F43:Q43" si="10">F42/F4</f>
        <v>#DIV/0!</v>
      </c>
      <c r="G43" s="106" t="e">
        <f t="shared" si="10"/>
        <v>#DIV/0!</v>
      </c>
      <c r="H43" s="106" t="e">
        <f t="shared" si="10"/>
        <v>#DIV/0!</v>
      </c>
      <c r="I43" s="106" t="e">
        <f t="shared" si="10"/>
        <v>#DIV/0!</v>
      </c>
      <c r="J43" s="106" t="e">
        <f t="shared" si="10"/>
        <v>#DIV/0!</v>
      </c>
      <c r="K43" s="106" t="e">
        <f t="shared" si="10"/>
        <v>#DIV/0!</v>
      </c>
      <c r="L43" s="106" t="e">
        <f t="shared" si="10"/>
        <v>#DIV/0!</v>
      </c>
      <c r="M43" s="106" t="e">
        <f t="shared" si="10"/>
        <v>#DIV/0!</v>
      </c>
      <c r="N43" s="106" t="e">
        <f t="shared" si="10"/>
        <v>#DIV/0!</v>
      </c>
      <c r="O43" s="106" t="e">
        <f t="shared" si="10"/>
        <v>#DIV/0!</v>
      </c>
      <c r="P43" s="107" t="e">
        <f t="shared" si="10"/>
        <v>#DIV/0!</v>
      </c>
      <c r="Q43" s="89" t="e">
        <f t="shared" si="10"/>
        <v>#DIV/0!</v>
      </c>
    </row>
    <row r="44" spans="2:17" ht="6" customHeight="1" x14ac:dyDescent="0.25">
      <c r="B44" s="73"/>
      <c r="C44" s="74"/>
      <c r="D44" s="75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5"/>
      <c r="Q44" s="100"/>
    </row>
    <row r="45" spans="2:17" ht="12" customHeight="1" x14ac:dyDescent="0.25">
      <c r="B45" s="108" t="s">
        <v>105</v>
      </c>
      <c r="C45" s="109"/>
      <c r="D45" s="110"/>
      <c r="E45" s="109">
        <f>E18+E35+E42</f>
        <v>0</v>
      </c>
      <c r="F45" s="109">
        <f t="shared" ref="F45:Q45" si="11">F18+F35+F42</f>
        <v>0</v>
      </c>
      <c r="G45" s="109">
        <f t="shared" si="11"/>
        <v>0</v>
      </c>
      <c r="H45" s="109">
        <f t="shared" si="11"/>
        <v>0</v>
      </c>
      <c r="I45" s="109">
        <f t="shared" si="11"/>
        <v>0</v>
      </c>
      <c r="J45" s="109">
        <f t="shared" si="11"/>
        <v>0</v>
      </c>
      <c r="K45" s="109">
        <f t="shared" si="11"/>
        <v>0</v>
      </c>
      <c r="L45" s="109">
        <f t="shared" si="11"/>
        <v>0</v>
      </c>
      <c r="M45" s="109">
        <f t="shared" si="11"/>
        <v>0</v>
      </c>
      <c r="N45" s="109">
        <f t="shared" si="11"/>
        <v>0</v>
      </c>
      <c r="O45" s="109">
        <f t="shared" si="11"/>
        <v>0</v>
      </c>
      <c r="P45" s="110">
        <f t="shared" si="11"/>
        <v>0</v>
      </c>
      <c r="Q45" s="90">
        <f t="shared" si="11"/>
        <v>0</v>
      </c>
    </row>
    <row r="46" spans="2:17" ht="12" customHeight="1" x14ac:dyDescent="0.25">
      <c r="B46" s="108" t="s">
        <v>106</v>
      </c>
      <c r="C46" s="109"/>
      <c r="D46" s="110"/>
      <c r="E46" s="109">
        <f>E10-E45</f>
        <v>0</v>
      </c>
      <c r="F46" s="109">
        <f t="shared" ref="F46:Q46" si="12">F10-F45</f>
        <v>0</v>
      </c>
      <c r="G46" s="109">
        <f t="shared" si="12"/>
        <v>0</v>
      </c>
      <c r="H46" s="109">
        <f t="shared" si="12"/>
        <v>0</v>
      </c>
      <c r="I46" s="109">
        <f t="shared" si="12"/>
        <v>0</v>
      </c>
      <c r="J46" s="109">
        <f t="shared" si="12"/>
        <v>0</v>
      </c>
      <c r="K46" s="109">
        <f t="shared" si="12"/>
        <v>0</v>
      </c>
      <c r="L46" s="109">
        <f t="shared" si="12"/>
        <v>0</v>
      </c>
      <c r="M46" s="109">
        <f t="shared" si="12"/>
        <v>0</v>
      </c>
      <c r="N46" s="109">
        <f t="shared" si="12"/>
        <v>0</v>
      </c>
      <c r="O46" s="109">
        <f t="shared" si="12"/>
        <v>0</v>
      </c>
      <c r="P46" s="110">
        <f t="shared" si="12"/>
        <v>0</v>
      </c>
      <c r="Q46" s="90">
        <f t="shared" si="12"/>
        <v>0</v>
      </c>
    </row>
    <row r="47" spans="2:17" ht="6" customHeight="1" x14ac:dyDescent="0.25">
      <c r="B47" s="73"/>
      <c r="C47" s="74"/>
      <c r="D47" s="75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5"/>
      <c r="Q47" s="100"/>
    </row>
    <row r="48" spans="2:17" ht="12.75" customHeight="1" x14ac:dyDescent="0.25">
      <c r="B48" s="73" t="s">
        <v>109</v>
      </c>
      <c r="C48" s="74"/>
      <c r="D48" s="75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5"/>
      <c r="Q48" s="100">
        <f>SUM(E48:P48)</f>
        <v>0</v>
      </c>
    </row>
    <row r="49" spans="2:17" ht="12.75" customHeight="1" x14ac:dyDescent="0.25">
      <c r="B49" s="73" t="s">
        <v>107</v>
      </c>
      <c r="C49" s="74"/>
      <c r="D49" s="75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5"/>
      <c r="Q49" s="100">
        <f>SUM(E49:P49)</f>
        <v>0</v>
      </c>
    </row>
    <row r="50" spans="2:17" ht="6" customHeight="1" thickBot="1" x14ac:dyDescent="0.3">
      <c r="B50" s="114"/>
      <c r="C50" s="115"/>
      <c r="D50" s="116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6"/>
      <c r="Q50" s="100"/>
    </row>
    <row r="51" spans="2:17" ht="12.75" customHeight="1" x14ac:dyDescent="0.25">
      <c r="B51" s="81" t="s">
        <v>108</v>
      </c>
      <c r="C51" s="82"/>
      <c r="D51" s="83"/>
      <c r="E51" s="82">
        <f>E46-SUM(E48:E49)</f>
        <v>0</v>
      </c>
      <c r="F51" s="82">
        <f t="shared" ref="F51:Q51" si="13">F46-SUM(F48:F49)</f>
        <v>0</v>
      </c>
      <c r="G51" s="82">
        <f t="shared" si="13"/>
        <v>0</v>
      </c>
      <c r="H51" s="82">
        <f t="shared" si="13"/>
        <v>0</v>
      </c>
      <c r="I51" s="82">
        <f t="shared" si="13"/>
        <v>0</v>
      </c>
      <c r="J51" s="82">
        <f t="shared" si="13"/>
        <v>0</v>
      </c>
      <c r="K51" s="82">
        <f t="shared" si="13"/>
        <v>0</v>
      </c>
      <c r="L51" s="82">
        <f t="shared" si="13"/>
        <v>0</v>
      </c>
      <c r="M51" s="82">
        <f t="shared" si="13"/>
        <v>0</v>
      </c>
      <c r="N51" s="82">
        <f t="shared" si="13"/>
        <v>0</v>
      </c>
      <c r="O51" s="82">
        <f t="shared" si="13"/>
        <v>0</v>
      </c>
      <c r="P51" s="83">
        <f t="shared" si="13"/>
        <v>0</v>
      </c>
      <c r="Q51" s="97">
        <f t="shared" si="13"/>
        <v>0</v>
      </c>
    </row>
    <row r="52" spans="2:17" ht="12.75" customHeight="1" thickBot="1" x14ac:dyDescent="0.3">
      <c r="B52" s="84" t="s">
        <v>110</v>
      </c>
      <c r="C52" s="85"/>
      <c r="D52" s="86"/>
      <c r="E52" s="87" t="e">
        <f>E51/E4</f>
        <v>#DIV/0!</v>
      </c>
      <c r="F52" s="87" t="e">
        <f t="shared" ref="F52:Q52" si="14">F51/F4</f>
        <v>#DIV/0!</v>
      </c>
      <c r="G52" s="87" t="e">
        <f t="shared" si="14"/>
        <v>#DIV/0!</v>
      </c>
      <c r="H52" s="87" t="e">
        <f t="shared" si="14"/>
        <v>#DIV/0!</v>
      </c>
      <c r="I52" s="87" t="e">
        <f t="shared" si="14"/>
        <v>#DIV/0!</v>
      </c>
      <c r="J52" s="87" t="e">
        <f t="shared" si="14"/>
        <v>#DIV/0!</v>
      </c>
      <c r="K52" s="87" t="e">
        <f t="shared" si="14"/>
        <v>#DIV/0!</v>
      </c>
      <c r="L52" s="87" t="e">
        <f t="shared" si="14"/>
        <v>#DIV/0!</v>
      </c>
      <c r="M52" s="87" t="e">
        <f t="shared" si="14"/>
        <v>#DIV/0!</v>
      </c>
      <c r="N52" s="87" t="e">
        <f t="shared" si="14"/>
        <v>#DIV/0!</v>
      </c>
      <c r="O52" s="87" t="e">
        <f t="shared" si="14"/>
        <v>#DIV/0!</v>
      </c>
      <c r="P52" s="88" t="e">
        <f t="shared" si="14"/>
        <v>#DIV/0!</v>
      </c>
      <c r="Q52" s="98" t="e">
        <f t="shared" si="14"/>
        <v>#DIV/0!</v>
      </c>
    </row>
  </sheetData>
  <pageMargins left="0.5" right="0.5" top="0.15" bottom="0.1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F33" sqref="F33"/>
    </sheetView>
  </sheetViews>
  <sheetFormatPr defaultRowHeight="15" x14ac:dyDescent="0.25"/>
  <cols>
    <col min="1" max="1" width="1.28515625" customWidth="1"/>
    <col min="2" max="2" width="2.28515625" customWidth="1"/>
    <col min="3" max="3" width="14.42578125" customWidth="1"/>
    <col min="4" max="4" width="17" customWidth="1"/>
    <col min="5" max="16" width="7.28515625" customWidth="1"/>
  </cols>
  <sheetData>
    <row r="1" spans="2:16" ht="37.5" customHeight="1" thickBot="1" x14ac:dyDescent="0.3"/>
    <row r="2" spans="2:16" x14ac:dyDescent="0.25">
      <c r="B2" s="117"/>
      <c r="C2" s="118"/>
      <c r="D2" s="118"/>
      <c r="E2" s="118" t="s">
        <v>113</v>
      </c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9"/>
    </row>
    <row r="3" spans="2:16" ht="12.75" customHeight="1" x14ac:dyDescent="0.25">
      <c r="B3" s="64"/>
      <c r="C3" s="42"/>
      <c r="D3" s="42"/>
      <c r="E3" s="126" t="s">
        <v>114</v>
      </c>
      <c r="F3" s="42" t="s">
        <v>69</v>
      </c>
      <c r="G3" s="42" t="s">
        <v>70</v>
      </c>
      <c r="H3" s="42" t="s">
        <v>71</v>
      </c>
      <c r="I3" s="42" t="s">
        <v>72</v>
      </c>
      <c r="J3" s="42" t="s">
        <v>73</v>
      </c>
      <c r="K3" s="42" t="s">
        <v>74</v>
      </c>
      <c r="L3" s="42" t="s">
        <v>75</v>
      </c>
      <c r="M3" s="42" t="s">
        <v>76</v>
      </c>
      <c r="N3" s="42" t="s">
        <v>115</v>
      </c>
      <c r="O3" s="42" t="s">
        <v>116</v>
      </c>
      <c r="P3" s="65" t="s">
        <v>79</v>
      </c>
    </row>
    <row r="4" spans="2:16" ht="15" customHeight="1" x14ac:dyDescent="0.25">
      <c r="B4" s="81" t="s">
        <v>127</v>
      </c>
      <c r="C4" s="8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1"/>
    </row>
    <row r="5" spans="2:16" ht="12.75" customHeight="1" x14ac:dyDescent="0.25">
      <c r="B5" s="78" t="s">
        <v>118</v>
      </c>
      <c r="C5" s="79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50"/>
    </row>
    <row r="6" spans="2:16" ht="12.75" customHeight="1" x14ac:dyDescent="0.25">
      <c r="B6" s="49"/>
      <c r="C6" s="36" t="s">
        <v>119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50"/>
    </row>
    <row r="7" spans="2:16" ht="12.75" customHeight="1" x14ac:dyDescent="0.25">
      <c r="B7" s="49"/>
      <c r="C7" s="36" t="s">
        <v>120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50"/>
    </row>
    <row r="8" spans="2:16" ht="12.75" customHeight="1" x14ac:dyDescent="0.25">
      <c r="B8" s="49"/>
      <c r="C8" s="79" t="s">
        <v>121</v>
      </c>
      <c r="D8" s="79"/>
      <c r="E8" s="79">
        <f>SUM(E6:E7)</f>
        <v>0</v>
      </c>
      <c r="F8" s="79">
        <f t="shared" ref="F8:P8" si="0">SUM(F6:F7)</f>
        <v>0</v>
      </c>
      <c r="G8" s="79">
        <f t="shared" si="0"/>
        <v>0</v>
      </c>
      <c r="H8" s="79">
        <f t="shared" si="0"/>
        <v>0</v>
      </c>
      <c r="I8" s="79">
        <f t="shared" si="0"/>
        <v>0</v>
      </c>
      <c r="J8" s="79">
        <f t="shared" si="0"/>
        <v>0</v>
      </c>
      <c r="K8" s="79">
        <f t="shared" si="0"/>
        <v>0</v>
      </c>
      <c r="L8" s="79">
        <f t="shared" si="0"/>
        <v>0</v>
      </c>
      <c r="M8" s="79">
        <f t="shared" si="0"/>
        <v>0</v>
      </c>
      <c r="N8" s="79">
        <f t="shared" si="0"/>
        <v>0</v>
      </c>
      <c r="O8" s="79">
        <f t="shared" si="0"/>
        <v>0</v>
      </c>
      <c r="P8" s="80">
        <f t="shared" si="0"/>
        <v>0</v>
      </c>
    </row>
    <row r="9" spans="2:16" ht="6" customHeight="1" x14ac:dyDescent="0.25">
      <c r="B9" s="49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50"/>
    </row>
    <row r="10" spans="2:16" ht="12.75" customHeight="1" x14ac:dyDescent="0.25">
      <c r="B10" s="78" t="s">
        <v>122</v>
      </c>
      <c r="C10" s="79"/>
      <c r="D10" s="79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50"/>
    </row>
    <row r="11" spans="2:16" ht="12.75" customHeight="1" x14ac:dyDescent="0.25">
      <c r="B11" s="49"/>
      <c r="C11" s="36" t="s">
        <v>123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50"/>
    </row>
    <row r="12" spans="2:16" ht="12.75" customHeight="1" x14ac:dyDescent="0.25">
      <c r="B12" s="49"/>
      <c r="C12" s="36" t="s">
        <v>124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50"/>
    </row>
    <row r="13" spans="2:16" ht="12.75" customHeight="1" x14ac:dyDescent="0.25">
      <c r="B13" s="49"/>
      <c r="C13" s="79" t="s">
        <v>125</v>
      </c>
      <c r="D13" s="79"/>
      <c r="E13" s="79">
        <f>SUM(E11:E12)</f>
        <v>0</v>
      </c>
      <c r="F13" s="79">
        <f t="shared" ref="F13:P13" si="1">SUM(F11:F12)</f>
        <v>0</v>
      </c>
      <c r="G13" s="79">
        <f t="shared" si="1"/>
        <v>0</v>
      </c>
      <c r="H13" s="79">
        <f t="shared" si="1"/>
        <v>0</v>
      </c>
      <c r="I13" s="79">
        <f t="shared" si="1"/>
        <v>0</v>
      </c>
      <c r="J13" s="79">
        <f t="shared" si="1"/>
        <v>0</v>
      </c>
      <c r="K13" s="79">
        <f t="shared" si="1"/>
        <v>0</v>
      </c>
      <c r="L13" s="79">
        <f t="shared" si="1"/>
        <v>0</v>
      </c>
      <c r="M13" s="79">
        <f t="shared" si="1"/>
        <v>0</v>
      </c>
      <c r="N13" s="79">
        <f t="shared" si="1"/>
        <v>0</v>
      </c>
      <c r="O13" s="79">
        <f t="shared" si="1"/>
        <v>0</v>
      </c>
      <c r="P13" s="80">
        <f t="shared" si="1"/>
        <v>0</v>
      </c>
    </row>
    <row r="14" spans="2:16" ht="12" customHeight="1" x14ac:dyDescent="0.25">
      <c r="B14" s="49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50"/>
    </row>
    <row r="15" spans="2:16" x14ac:dyDescent="0.25">
      <c r="B15" s="81" t="s">
        <v>126</v>
      </c>
      <c r="C15" s="82"/>
      <c r="D15" s="82"/>
      <c r="E15" s="82">
        <f>E8+E13</f>
        <v>0</v>
      </c>
      <c r="F15" s="82">
        <f t="shared" ref="F15:P15" si="2">F8+F13</f>
        <v>0</v>
      </c>
      <c r="G15" s="82">
        <f t="shared" si="2"/>
        <v>0</v>
      </c>
      <c r="H15" s="82">
        <f t="shared" si="2"/>
        <v>0</v>
      </c>
      <c r="I15" s="82">
        <f t="shared" si="2"/>
        <v>0</v>
      </c>
      <c r="J15" s="82">
        <f t="shared" si="2"/>
        <v>0</v>
      </c>
      <c r="K15" s="82">
        <f t="shared" si="2"/>
        <v>0</v>
      </c>
      <c r="L15" s="82">
        <f t="shared" si="2"/>
        <v>0</v>
      </c>
      <c r="M15" s="82">
        <f t="shared" si="2"/>
        <v>0</v>
      </c>
      <c r="N15" s="82">
        <f t="shared" si="2"/>
        <v>0</v>
      </c>
      <c r="O15" s="82">
        <f t="shared" si="2"/>
        <v>0</v>
      </c>
      <c r="P15" s="83">
        <f t="shared" si="2"/>
        <v>0</v>
      </c>
    </row>
    <row r="16" spans="2:16" ht="12.75" customHeight="1" x14ac:dyDescent="0.25">
      <c r="B16" s="49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50"/>
    </row>
    <row r="17" spans="2:16" ht="12.75" customHeight="1" x14ac:dyDescent="0.25">
      <c r="B17" s="78" t="s">
        <v>128</v>
      </c>
      <c r="C17" s="79"/>
      <c r="D17" s="79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50"/>
    </row>
    <row r="18" spans="2:16" ht="12.75" customHeight="1" x14ac:dyDescent="0.25">
      <c r="B18" s="49"/>
      <c r="C18" s="36" t="s">
        <v>54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50"/>
    </row>
    <row r="19" spans="2:16" ht="12.75" customHeight="1" x14ac:dyDescent="0.25">
      <c r="B19" s="49"/>
      <c r="C19" s="36" t="s">
        <v>82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50"/>
    </row>
    <row r="20" spans="2:16" ht="12.75" customHeight="1" x14ac:dyDescent="0.25">
      <c r="B20" s="49"/>
      <c r="C20" s="36" t="s">
        <v>129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50"/>
    </row>
    <row r="21" spans="2:16" ht="12.75" customHeight="1" x14ac:dyDescent="0.25">
      <c r="B21" s="49"/>
      <c r="C21" s="36" t="s">
        <v>130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50"/>
    </row>
    <row r="22" spans="2:16" ht="12.75" customHeight="1" x14ac:dyDescent="0.25">
      <c r="B22" s="49"/>
      <c r="C22" s="36" t="s">
        <v>131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50"/>
    </row>
    <row r="23" spans="2:16" ht="12.75" customHeight="1" x14ac:dyDescent="0.25">
      <c r="B23" s="49"/>
      <c r="C23" s="36" t="s">
        <v>132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50"/>
    </row>
    <row r="24" spans="2:16" ht="12.75" customHeight="1" x14ac:dyDescent="0.25">
      <c r="B24" s="49"/>
      <c r="C24" s="36" t="s">
        <v>133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50"/>
    </row>
    <row r="25" spans="2:16" ht="12.75" customHeight="1" x14ac:dyDescent="0.25">
      <c r="B25" s="49"/>
      <c r="C25" s="36" t="s">
        <v>134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50"/>
    </row>
    <row r="26" spans="2:16" ht="12.75" customHeight="1" x14ac:dyDescent="0.25">
      <c r="B26" s="49"/>
      <c r="C26" s="36" t="s">
        <v>135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50"/>
    </row>
    <row r="27" spans="2:16" ht="12.75" customHeight="1" x14ac:dyDescent="0.25">
      <c r="B27" s="49"/>
      <c r="C27" s="36" t="s">
        <v>109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50"/>
    </row>
    <row r="28" spans="2:16" ht="11.25" customHeight="1" x14ac:dyDescent="0.25">
      <c r="B28" s="49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50"/>
    </row>
    <row r="29" spans="2:16" ht="15" customHeight="1" x14ac:dyDescent="0.25">
      <c r="B29" s="81" t="s">
        <v>136</v>
      </c>
      <c r="C29" s="82"/>
      <c r="D29" s="82"/>
      <c r="E29" s="82">
        <f>SUM(E18:E27)</f>
        <v>0</v>
      </c>
      <c r="F29" s="82">
        <f t="shared" ref="F29:P29" si="3">SUM(F18:F27)</f>
        <v>0</v>
      </c>
      <c r="G29" s="82">
        <f t="shared" si="3"/>
        <v>0</v>
      </c>
      <c r="H29" s="82">
        <f t="shared" si="3"/>
        <v>0</v>
      </c>
      <c r="I29" s="82">
        <f t="shared" si="3"/>
        <v>0</v>
      </c>
      <c r="J29" s="82">
        <f t="shared" si="3"/>
        <v>0</v>
      </c>
      <c r="K29" s="82">
        <f t="shared" si="3"/>
        <v>0</v>
      </c>
      <c r="L29" s="82">
        <f t="shared" si="3"/>
        <v>0</v>
      </c>
      <c r="M29" s="82">
        <f t="shared" si="3"/>
        <v>0</v>
      </c>
      <c r="N29" s="82">
        <f t="shared" si="3"/>
        <v>0</v>
      </c>
      <c r="O29" s="82">
        <f t="shared" si="3"/>
        <v>0</v>
      </c>
      <c r="P29" s="83">
        <f t="shared" si="3"/>
        <v>0</v>
      </c>
    </row>
    <row r="30" spans="2:16" ht="12" customHeight="1" thickBot="1" x14ac:dyDescent="0.3">
      <c r="B30" s="49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50"/>
    </row>
    <row r="31" spans="2:16" ht="15.75" thickBot="1" x14ac:dyDescent="0.3">
      <c r="B31" s="120" t="s">
        <v>137</v>
      </c>
      <c r="C31" s="121"/>
      <c r="D31" s="121"/>
      <c r="E31" s="121">
        <f>E15-E29</f>
        <v>0</v>
      </c>
      <c r="F31" s="121">
        <f t="shared" ref="F31:P31" si="4">F15-F29</f>
        <v>0</v>
      </c>
      <c r="G31" s="121">
        <f t="shared" si="4"/>
        <v>0</v>
      </c>
      <c r="H31" s="121">
        <f t="shared" si="4"/>
        <v>0</v>
      </c>
      <c r="I31" s="121">
        <f t="shared" si="4"/>
        <v>0</v>
      </c>
      <c r="J31" s="121">
        <f t="shared" si="4"/>
        <v>0</v>
      </c>
      <c r="K31" s="121">
        <f t="shared" si="4"/>
        <v>0</v>
      </c>
      <c r="L31" s="121">
        <f t="shared" si="4"/>
        <v>0</v>
      </c>
      <c r="M31" s="121">
        <f t="shared" si="4"/>
        <v>0</v>
      </c>
      <c r="N31" s="121">
        <f t="shared" si="4"/>
        <v>0</v>
      </c>
      <c r="O31" s="121">
        <f t="shared" si="4"/>
        <v>0</v>
      </c>
      <c r="P31" s="122">
        <f t="shared" si="4"/>
        <v>0</v>
      </c>
    </row>
    <row r="32" spans="2:16" ht="12" customHeight="1" x14ac:dyDescent="0.25">
      <c r="B32" s="64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65"/>
    </row>
    <row r="33" spans="2:16" ht="12.75" customHeight="1" x14ac:dyDescent="0.25">
      <c r="B33" s="64" t="s">
        <v>138</v>
      </c>
      <c r="C33" s="42"/>
      <c r="D33" s="42"/>
      <c r="E33" s="42"/>
      <c r="F33" s="42">
        <f>E36</f>
        <v>0</v>
      </c>
      <c r="G33" s="42">
        <f t="shared" ref="G33:P33" si="5">F36</f>
        <v>0</v>
      </c>
      <c r="H33" s="42">
        <f t="shared" si="5"/>
        <v>0</v>
      </c>
      <c r="I33" s="42">
        <f t="shared" si="5"/>
        <v>0</v>
      </c>
      <c r="J33" s="42">
        <f t="shared" si="5"/>
        <v>0</v>
      </c>
      <c r="K33" s="42">
        <f t="shared" si="5"/>
        <v>0</v>
      </c>
      <c r="L33" s="42">
        <f t="shared" si="5"/>
        <v>0</v>
      </c>
      <c r="M33" s="42">
        <f t="shared" si="5"/>
        <v>0</v>
      </c>
      <c r="N33" s="42">
        <f t="shared" si="5"/>
        <v>0</v>
      </c>
      <c r="O33" s="42">
        <f t="shared" si="5"/>
        <v>0</v>
      </c>
      <c r="P33" s="65">
        <f t="shared" si="5"/>
        <v>0</v>
      </c>
    </row>
    <row r="34" spans="2:16" ht="12.75" customHeight="1" x14ac:dyDescent="0.25">
      <c r="B34" s="64" t="s">
        <v>117</v>
      </c>
      <c r="C34" s="42"/>
      <c r="D34" s="42"/>
      <c r="E34" s="42">
        <f>E15</f>
        <v>0</v>
      </c>
      <c r="F34" s="42">
        <f t="shared" ref="F34:P34" si="6">F15</f>
        <v>0</v>
      </c>
      <c r="G34" s="42">
        <f t="shared" si="6"/>
        <v>0</v>
      </c>
      <c r="H34" s="42">
        <f t="shared" si="6"/>
        <v>0</v>
      </c>
      <c r="I34" s="42">
        <f t="shared" si="6"/>
        <v>0</v>
      </c>
      <c r="J34" s="42">
        <f t="shared" si="6"/>
        <v>0</v>
      </c>
      <c r="K34" s="42">
        <f t="shared" si="6"/>
        <v>0</v>
      </c>
      <c r="L34" s="42">
        <f t="shared" si="6"/>
        <v>0</v>
      </c>
      <c r="M34" s="42">
        <f t="shared" si="6"/>
        <v>0</v>
      </c>
      <c r="N34" s="42">
        <f t="shared" si="6"/>
        <v>0</v>
      </c>
      <c r="O34" s="42">
        <f t="shared" si="6"/>
        <v>0</v>
      </c>
      <c r="P34" s="65">
        <f t="shared" si="6"/>
        <v>0</v>
      </c>
    </row>
    <row r="35" spans="2:16" ht="12.75" customHeight="1" x14ac:dyDescent="0.25">
      <c r="B35" s="64" t="s">
        <v>139</v>
      </c>
      <c r="C35" s="42"/>
      <c r="D35" s="42"/>
      <c r="E35" s="42">
        <f>E29</f>
        <v>0</v>
      </c>
      <c r="F35" s="42">
        <f t="shared" ref="F35:P35" si="7">F29</f>
        <v>0</v>
      </c>
      <c r="G35" s="42">
        <f t="shared" si="7"/>
        <v>0</v>
      </c>
      <c r="H35" s="42">
        <f t="shared" si="7"/>
        <v>0</v>
      </c>
      <c r="I35" s="42">
        <f t="shared" si="7"/>
        <v>0</v>
      </c>
      <c r="J35" s="42">
        <f t="shared" si="7"/>
        <v>0</v>
      </c>
      <c r="K35" s="42">
        <f t="shared" si="7"/>
        <v>0</v>
      </c>
      <c r="L35" s="42">
        <f t="shared" si="7"/>
        <v>0</v>
      </c>
      <c r="M35" s="42">
        <f t="shared" si="7"/>
        <v>0</v>
      </c>
      <c r="N35" s="42">
        <f t="shared" si="7"/>
        <v>0</v>
      </c>
      <c r="O35" s="42">
        <f t="shared" si="7"/>
        <v>0</v>
      </c>
      <c r="P35" s="65">
        <f t="shared" si="7"/>
        <v>0</v>
      </c>
    </row>
    <row r="36" spans="2:16" ht="15.75" thickBot="1" x14ac:dyDescent="0.3">
      <c r="B36" s="123" t="s">
        <v>140</v>
      </c>
      <c r="C36" s="124"/>
      <c r="D36" s="124"/>
      <c r="E36" s="124">
        <f>SUM(E33:E34)-E35</f>
        <v>0</v>
      </c>
      <c r="F36" s="124">
        <f t="shared" ref="F36:P36" si="8">SUM(F33:F34)-F35</f>
        <v>0</v>
      </c>
      <c r="G36" s="124">
        <f t="shared" si="8"/>
        <v>0</v>
      </c>
      <c r="H36" s="124">
        <f t="shared" si="8"/>
        <v>0</v>
      </c>
      <c r="I36" s="124">
        <f t="shared" si="8"/>
        <v>0</v>
      </c>
      <c r="J36" s="124">
        <f t="shared" si="8"/>
        <v>0</v>
      </c>
      <c r="K36" s="124">
        <f t="shared" si="8"/>
        <v>0</v>
      </c>
      <c r="L36" s="124">
        <f t="shared" si="8"/>
        <v>0</v>
      </c>
      <c r="M36" s="124">
        <f t="shared" si="8"/>
        <v>0</v>
      </c>
      <c r="N36" s="124">
        <f t="shared" si="8"/>
        <v>0</v>
      </c>
      <c r="O36" s="124">
        <f t="shared" si="8"/>
        <v>0</v>
      </c>
      <c r="P36" s="125">
        <f t="shared" si="8"/>
        <v>0</v>
      </c>
    </row>
  </sheetData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5"/>
  <sheetViews>
    <sheetView topLeftCell="A23" workbookViewId="0">
      <selection activeCell="G42" sqref="G42"/>
    </sheetView>
  </sheetViews>
  <sheetFormatPr defaultRowHeight="15" x14ac:dyDescent="0.25"/>
  <cols>
    <col min="1" max="1" width="2.28515625" customWidth="1"/>
    <col min="2" max="2" width="2.5703125" customWidth="1"/>
    <col min="6" max="6" width="3.7109375" customWidth="1"/>
    <col min="7" max="9" width="15.7109375" customWidth="1"/>
  </cols>
  <sheetData>
    <row r="1" spans="2:11" ht="35.25" customHeight="1" thickBot="1" x14ac:dyDescent="0.3"/>
    <row r="2" spans="2:11" ht="15.75" thickBot="1" x14ac:dyDescent="0.3">
      <c r="B2" s="344" t="s">
        <v>169</v>
      </c>
      <c r="C2" s="345"/>
      <c r="D2" s="345"/>
      <c r="E2" s="345"/>
      <c r="F2" s="345"/>
      <c r="G2" s="345"/>
      <c r="H2" s="345"/>
      <c r="I2" s="346"/>
      <c r="J2" s="128"/>
      <c r="K2" s="128"/>
    </row>
    <row r="3" spans="2:11" x14ac:dyDescent="0.25">
      <c r="B3" s="127"/>
      <c r="C3" s="128"/>
      <c r="D3" s="128"/>
      <c r="E3" s="128"/>
      <c r="F3" s="128"/>
      <c r="G3" s="130"/>
      <c r="H3" s="130"/>
      <c r="I3" s="129"/>
      <c r="J3" s="128"/>
      <c r="K3" s="128"/>
    </row>
    <row r="4" spans="2:11" x14ac:dyDescent="0.25">
      <c r="B4" s="108" t="s">
        <v>141</v>
      </c>
      <c r="C4" s="109"/>
      <c r="D4" s="74"/>
      <c r="E4" s="74"/>
      <c r="F4" s="74"/>
      <c r="G4" s="141"/>
      <c r="H4" s="141"/>
      <c r="I4" s="75"/>
      <c r="J4" s="36"/>
      <c r="K4" s="36"/>
    </row>
    <row r="5" spans="2:11" x14ac:dyDescent="0.25">
      <c r="B5" s="49"/>
      <c r="C5" s="36"/>
      <c r="D5" s="36"/>
      <c r="E5" s="36"/>
      <c r="F5" s="36"/>
      <c r="G5" s="131"/>
      <c r="H5" s="131"/>
      <c r="I5" s="50"/>
      <c r="J5" s="36"/>
      <c r="K5" s="36"/>
    </row>
    <row r="6" spans="2:11" x14ac:dyDescent="0.25">
      <c r="B6" s="78" t="s">
        <v>142</v>
      </c>
      <c r="C6" s="79"/>
      <c r="D6" s="79"/>
      <c r="E6" s="36"/>
      <c r="F6" s="36"/>
      <c r="G6" s="131"/>
      <c r="H6" s="131"/>
      <c r="I6" s="50"/>
      <c r="J6" s="36"/>
      <c r="K6" s="36"/>
    </row>
    <row r="7" spans="2:11" x14ac:dyDescent="0.25">
      <c r="B7" s="49"/>
      <c r="C7" s="36" t="s">
        <v>143</v>
      </c>
      <c r="D7" s="36"/>
      <c r="E7" s="36"/>
      <c r="F7" s="36"/>
      <c r="G7" s="131">
        <f>'Cash Flow Statement'!P36</f>
        <v>0</v>
      </c>
      <c r="H7" s="131"/>
      <c r="I7" s="50"/>
      <c r="J7" s="36"/>
      <c r="K7" s="36"/>
    </row>
    <row r="8" spans="2:11" x14ac:dyDescent="0.25">
      <c r="B8" s="49"/>
      <c r="C8" s="36" t="s">
        <v>144</v>
      </c>
      <c r="D8" s="36"/>
      <c r="E8" s="36"/>
      <c r="F8" s="36"/>
      <c r="G8" s="131"/>
      <c r="H8" s="131"/>
      <c r="I8" s="50"/>
      <c r="J8" s="36"/>
      <c r="K8" s="36"/>
    </row>
    <row r="9" spans="2:11" x14ac:dyDescent="0.25">
      <c r="B9" s="49"/>
      <c r="C9" s="36" t="s">
        <v>54</v>
      </c>
      <c r="D9" s="36"/>
      <c r="E9" s="36"/>
      <c r="F9" s="36"/>
      <c r="G9" s="131"/>
      <c r="H9" s="131"/>
      <c r="I9" s="50"/>
      <c r="J9" s="36"/>
      <c r="K9" s="36"/>
    </row>
    <row r="10" spans="2:11" x14ac:dyDescent="0.25">
      <c r="B10" s="49"/>
      <c r="C10" s="36" t="s">
        <v>145</v>
      </c>
      <c r="D10" s="36"/>
      <c r="E10" s="36"/>
      <c r="F10" s="36"/>
      <c r="G10" s="131"/>
      <c r="H10" s="131"/>
      <c r="I10" s="50"/>
      <c r="J10" s="36"/>
      <c r="K10" s="36"/>
    </row>
    <row r="11" spans="2:11" x14ac:dyDescent="0.25">
      <c r="B11" s="138" t="s">
        <v>146</v>
      </c>
      <c r="C11" s="139"/>
      <c r="D11" s="139"/>
      <c r="E11" s="66"/>
      <c r="F11" s="66"/>
      <c r="G11" s="140"/>
      <c r="H11" s="140">
        <f>SUM(G7:G10)</f>
        <v>0</v>
      </c>
      <c r="I11" s="67"/>
      <c r="J11" s="36"/>
      <c r="K11" s="36"/>
    </row>
    <row r="12" spans="2:11" x14ac:dyDescent="0.25">
      <c r="B12" s="49"/>
      <c r="C12" s="36"/>
      <c r="D12" s="36"/>
      <c r="E12" s="36"/>
      <c r="F12" s="36"/>
      <c r="G12" s="131"/>
      <c r="H12" s="131"/>
      <c r="I12" s="50"/>
      <c r="J12" s="36"/>
      <c r="K12" s="36"/>
    </row>
    <row r="13" spans="2:11" x14ac:dyDescent="0.25">
      <c r="B13" s="78" t="s">
        <v>147</v>
      </c>
      <c r="C13" s="79"/>
      <c r="D13" s="79"/>
      <c r="E13" s="36"/>
      <c r="F13" s="36"/>
      <c r="G13" s="131"/>
      <c r="H13" s="131"/>
      <c r="I13" s="50"/>
      <c r="J13" s="36"/>
      <c r="K13" s="36"/>
    </row>
    <row r="14" spans="2:11" x14ac:dyDescent="0.25">
      <c r="B14" s="49"/>
      <c r="C14" s="36" t="s">
        <v>148</v>
      </c>
      <c r="D14" s="36"/>
      <c r="E14" s="36"/>
      <c r="F14" s="36"/>
      <c r="G14" s="131"/>
      <c r="H14" s="131"/>
      <c r="I14" s="50"/>
      <c r="J14" s="36"/>
      <c r="K14" s="36"/>
    </row>
    <row r="15" spans="2:11" x14ac:dyDescent="0.25">
      <c r="B15" s="49"/>
      <c r="C15" s="36" t="s">
        <v>50</v>
      </c>
      <c r="D15" s="36"/>
      <c r="E15" s="36"/>
      <c r="F15" s="36"/>
      <c r="G15" s="131"/>
      <c r="H15" s="131"/>
      <c r="I15" s="50"/>
      <c r="J15" s="36"/>
      <c r="K15" s="36"/>
    </row>
    <row r="16" spans="2:11" x14ac:dyDescent="0.25">
      <c r="B16" s="49"/>
      <c r="C16" s="36" t="s">
        <v>51</v>
      </c>
      <c r="D16" s="36"/>
      <c r="E16" s="36"/>
      <c r="F16" s="36"/>
      <c r="G16" s="131"/>
      <c r="H16" s="131"/>
      <c r="I16" s="50"/>
      <c r="J16" s="36"/>
      <c r="K16" s="36"/>
    </row>
    <row r="17" spans="2:11" x14ac:dyDescent="0.25">
      <c r="B17" s="49"/>
      <c r="C17" s="36" t="s">
        <v>52</v>
      </c>
      <c r="D17" s="36"/>
      <c r="E17" s="36"/>
      <c r="F17" s="36"/>
      <c r="G17" s="131"/>
      <c r="H17" s="131"/>
      <c r="I17" s="50"/>
      <c r="J17" s="36"/>
      <c r="K17" s="36"/>
    </row>
    <row r="18" spans="2:11" x14ac:dyDescent="0.25">
      <c r="B18" s="49"/>
      <c r="C18" s="36" t="s">
        <v>149</v>
      </c>
      <c r="D18" s="36"/>
      <c r="E18" s="36"/>
      <c r="F18" s="36"/>
      <c r="G18" s="131"/>
      <c r="H18" s="131"/>
      <c r="I18" s="50"/>
      <c r="J18" s="36"/>
      <c r="K18" s="36"/>
    </row>
    <row r="19" spans="2:11" x14ac:dyDescent="0.25">
      <c r="B19" s="138" t="s">
        <v>150</v>
      </c>
      <c r="C19" s="139"/>
      <c r="D19" s="139"/>
      <c r="E19" s="66"/>
      <c r="F19" s="66"/>
      <c r="G19" s="140"/>
      <c r="H19" s="140">
        <f>SUM(G14:G17)-G18</f>
        <v>0</v>
      </c>
      <c r="I19" s="67"/>
      <c r="J19" s="36"/>
      <c r="K19" s="36"/>
    </row>
    <row r="20" spans="2:11" x14ac:dyDescent="0.25">
      <c r="B20" s="49"/>
      <c r="C20" s="36"/>
      <c r="D20" s="36"/>
      <c r="E20" s="36"/>
      <c r="F20" s="36"/>
      <c r="G20" s="131"/>
      <c r="H20" s="131"/>
      <c r="I20" s="50"/>
      <c r="J20" s="36"/>
      <c r="K20" s="36"/>
    </row>
    <row r="21" spans="2:11" x14ac:dyDescent="0.25">
      <c r="B21" s="81" t="s">
        <v>151</v>
      </c>
      <c r="C21" s="82"/>
      <c r="D21" s="82"/>
      <c r="E21" s="60"/>
      <c r="F21" s="60"/>
      <c r="G21" s="136"/>
      <c r="H21" s="136"/>
      <c r="I21" s="61">
        <f>H11+H19</f>
        <v>0</v>
      </c>
      <c r="J21" s="36"/>
      <c r="K21" s="36"/>
    </row>
    <row r="22" spans="2:11" x14ac:dyDescent="0.25">
      <c r="B22" s="52"/>
      <c r="C22" s="53"/>
      <c r="D22" s="53"/>
      <c r="E22" s="53"/>
      <c r="F22" s="53"/>
      <c r="G22" s="132"/>
      <c r="H22" s="132"/>
      <c r="I22" s="54"/>
      <c r="J22" s="36"/>
      <c r="K22" s="36"/>
    </row>
    <row r="23" spans="2:11" x14ac:dyDescent="0.25">
      <c r="B23" s="49"/>
      <c r="C23" s="36"/>
      <c r="D23" s="36"/>
      <c r="E23" s="36"/>
      <c r="F23" s="36"/>
      <c r="G23" s="131"/>
      <c r="H23" s="131"/>
      <c r="I23" s="50"/>
      <c r="J23" s="36"/>
      <c r="K23" s="36"/>
    </row>
    <row r="24" spans="2:11" x14ac:dyDescent="0.25">
      <c r="B24" s="78" t="s">
        <v>152</v>
      </c>
      <c r="C24" s="79"/>
      <c r="D24" s="36"/>
      <c r="E24" s="36"/>
      <c r="F24" s="36"/>
      <c r="G24" s="131"/>
      <c r="H24" s="131"/>
      <c r="I24" s="50"/>
      <c r="J24" s="36"/>
      <c r="K24" s="36"/>
    </row>
    <row r="25" spans="2:11" x14ac:dyDescent="0.25">
      <c r="B25" s="49"/>
      <c r="C25" s="36"/>
      <c r="D25" s="36"/>
      <c r="E25" s="36"/>
      <c r="F25" s="36"/>
      <c r="G25" s="131"/>
      <c r="H25" s="131"/>
      <c r="I25" s="50"/>
      <c r="J25" s="36"/>
      <c r="K25" s="36"/>
    </row>
    <row r="26" spans="2:11" x14ac:dyDescent="0.25">
      <c r="B26" s="78" t="s">
        <v>153</v>
      </c>
      <c r="C26" s="79"/>
      <c r="D26" s="79"/>
      <c r="E26" s="36"/>
      <c r="F26" s="36"/>
      <c r="G26" s="131"/>
      <c r="H26" s="131"/>
      <c r="I26" s="50"/>
      <c r="J26" s="36"/>
      <c r="K26" s="36"/>
    </row>
    <row r="27" spans="2:11" x14ac:dyDescent="0.25">
      <c r="B27" s="49"/>
      <c r="C27" s="36" t="s">
        <v>154</v>
      </c>
      <c r="D27" s="36"/>
      <c r="E27" s="36"/>
      <c r="F27" s="36"/>
      <c r="G27" s="131"/>
      <c r="H27" s="131"/>
      <c r="I27" s="50"/>
      <c r="J27" s="36"/>
      <c r="K27" s="36"/>
    </row>
    <row r="28" spans="2:11" x14ac:dyDescent="0.25">
      <c r="B28" s="49"/>
      <c r="C28" s="36" t="s">
        <v>155</v>
      </c>
      <c r="D28" s="36"/>
      <c r="E28" s="36"/>
      <c r="F28" s="36"/>
      <c r="G28" s="131"/>
      <c r="H28" s="131"/>
      <c r="I28" s="50"/>
      <c r="J28" s="36"/>
      <c r="K28" s="36"/>
    </row>
    <row r="29" spans="2:11" x14ac:dyDescent="0.25">
      <c r="B29" s="49"/>
      <c r="C29" s="36" t="s">
        <v>156</v>
      </c>
      <c r="D29" s="36"/>
      <c r="E29" s="36"/>
      <c r="F29" s="36"/>
      <c r="G29" s="131"/>
      <c r="H29" s="131"/>
      <c r="I29" s="50"/>
      <c r="J29" s="36"/>
      <c r="K29" s="36"/>
    </row>
    <row r="30" spans="2:11" x14ac:dyDescent="0.25">
      <c r="B30" s="49"/>
      <c r="C30" s="36" t="s">
        <v>157</v>
      </c>
      <c r="D30" s="36"/>
      <c r="E30" s="36"/>
      <c r="F30" s="36"/>
      <c r="G30" s="131"/>
      <c r="H30" s="131"/>
      <c r="I30" s="50"/>
      <c r="J30" s="36"/>
      <c r="K30" s="36"/>
    </row>
    <row r="31" spans="2:11" x14ac:dyDescent="0.25">
      <c r="B31" s="138" t="s">
        <v>158</v>
      </c>
      <c r="C31" s="139"/>
      <c r="D31" s="139"/>
      <c r="E31" s="66"/>
      <c r="F31" s="66"/>
      <c r="G31" s="140"/>
      <c r="H31" s="140">
        <f>SUM(G27:G30)</f>
        <v>0</v>
      </c>
      <c r="I31" s="67"/>
      <c r="J31" s="36"/>
      <c r="K31" s="36"/>
    </row>
    <row r="32" spans="2:11" x14ac:dyDescent="0.25">
      <c r="B32" s="49"/>
      <c r="C32" s="36"/>
      <c r="D32" s="36"/>
      <c r="E32" s="36"/>
      <c r="F32" s="36"/>
      <c r="G32" s="131"/>
      <c r="H32" s="131"/>
      <c r="I32" s="50"/>
      <c r="J32" s="36"/>
      <c r="K32" s="36"/>
    </row>
    <row r="33" spans="2:11" x14ac:dyDescent="0.25">
      <c r="B33" s="78" t="s">
        <v>159</v>
      </c>
      <c r="C33" s="79"/>
      <c r="D33" s="36"/>
      <c r="E33" s="36"/>
      <c r="F33" s="36"/>
      <c r="G33" s="131"/>
      <c r="H33" s="131"/>
      <c r="I33" s="50"/>
      <c r="J33" s="36"/>
      <c r="K33" s="36"/>
    </row>
    <row r="34" spans="2:11" x14ac:dyDescent="0.25">
      <c r="B34" s="49"/>
      <c r="C34" s="36" t="s">
        <v>160</v>
      </c>
      <c r="D34" s="36"/>
      <c r="E34" s="36"/>
      <c r="F34" s="36"/>
      <c r="G34" s="131"/>
      <c r="H34" s="131"/>
      <c r="I34" s="50"/>
      <c r="J34" s="36"/>
      <c r="K34" s="36"/>
    </row>
    <row r="35" spans="2:11" x14ac:dyDescent="0.25">
      <c r="B35" s="49"/>
      <c r="C35" s="36" t="s">
        <v>161</v>
      </c>
      <c r="D35" s="36"/>
      <c r="E35" s="36"/>
      <c r="F35" s="36"/>
      <c r="G35" s="131"/>
      <c r="H35" s="131"/>
      <c r="I35" s="50"/>
      <c r="J35" s="36"/>
      <c r="K35" s="36"/>
    </row>
    <row r="36" spans="2:11" x14ac:dyDescent="0.25">
      <c r="B36" s="138" t="s">
        <v>162</v>
      </c>
      <c r="C36" s="139"/>
      <c r="D36" s="139"/>
      <c r="E36" s="66"/>
      <c r="F36" s="66"/>
      <c r="G36" s="140"/>
      <c r="H36" s="140">
        <f>SUM(G34:G35)</f>
        <v>0</v>
      </c>
      <c r="I36" s="67"/>
      <c r="J36" s="36"/>
      <c r="K36" s="36"/>
    </row>
    <row r="37" spans="2:11" x14ac:dyDescent="0.25">
      <c r="B37" s="49"/>
      <c r="C37" s="36"/>
      <c r="D37" s="36"/>
      <c r="E37" s="36"/>
      <c r="F37" s="36"/>
      <c r="G37" s="131"/>
      <c r="H37" s="131"/>
      <c r="I37" s="50"/>
      <c r="J37" s="36"/>
      <c r="K37" s="36"/>
    </row>
    <row r="38" spans="2:11" x14ac:dyDescent="0.25">
      <c r="B38" s="55"/>
      <c r="C38" s="47"/>
      <c r="D38" s="47"/>
      <c r="E38" s="47"/>
      <c r="F38" s="47"/>
      <c r="G38" s="133"/>
      <c r="H38" s="133"/>
      <c r="I38" s="56"/>
      <c r="J38" s="36"/>
      <c r="K38" s="36"/>
    </row>
    <row r="39" spans="2:11" x14ac:dyDescent="0.25">
      <c r="B39" s="78" t="s">
        <v>163</v>
      </c>
      <c r="C39" s="79"/>
      <c r="D39" s="36"/>
      <c r="E39" s="36"/>
      <c r="F39" s="36"/>
      <c r="G39" s="131"/>
      <c r="H39" s="131"/>
      <c r="I39" s="50"/>
      <c r="J39" s="36"/>
      <c r="K39" s="36"/>
    </row>
    <row r="40" spans="2:11" x14ac:dyDescent="0.25">
      <c r="B40" s="49"/>
      <c r="C40" s="36" t="s">
        <v>164</v>
      </c>
      <c r="D40" s="36"/>
      <c r="E40" s="36"/>
      <c r="F40" s="36"/>
      <c r="G40" s="131"/>
      <c r="H40" s="131"/>
      <c r="I40" s="50"/>
      <c r="J40" s="36"/>
      <c r="K40" s="36"/>
    </row>
    <row r="41" spans="2:11" x14ac:dyDescent="0.25">
      <c r="B41" s="49"/>
      <c r="C41" s="36" t="s">
        <v>165</v>
      </c>
      <c r="D41" s="36"/>
      <c r="E41" s="36"/>
      <c r="F41" s="36"/>
      <c r="G41" s="131"/>
      <c r="H41" s="131"/>
      <c r="I41" s="50"/>
      <c r="J41" s="36"/>
      <c r="K41" s="36"/>
    </row>
    <row r="42" spans="2:11" x14ac:dyDescent="0.25">
      <c r="B42" s="49"/>
      <c r="C42" s="36" t="s">
        <v>166</v>
      </c>
      <c r="D42" s="36"/>
      <c r="E42" s="36"/>
      <c r="F42" s="36"/>
      <c r="G42" s="131">
        <f>'Profit &amp; Loss Statement'!Q51</f>
        <v>0</v>
      </c>
      <c r="H42" s="131"/>
      <c r="I42" s="50"/>
      <c r="J42" s="36"/>
      <c r="K42" s="36"/>
    </row>
    <row r="43" spans="2:11" x14ac:dyDescent="0.25">
      <c r="B43" s="138" t="s">
        <v>167</v>
      </c>
      <c r="C43" s="139"/>
      <c r="D43" s="66"/>
      <c r="E43" s="66"/>
      <c r="F43" s="66"/>
      <c r="G43" s="140"/>
      <c r="H43" s="140">
        <f>SUM(G40:G42)</f>
        <v>0</v>
      </c>
      <c r="I43" s="67"/>
      <c r="J43" s="36"/>
      <c r="K43" s="36"/>
    </row>
    <row r="44" spans="2:11" x14ac:dyDescent="0.25">
      <c r="B44" s="49"/>
      <c r="C44" s="36"/>
      <c r="D44" s="36"/>
      <c r="E44" s="36"/>
      <c r="F44" s="36"/>
      <c r="G44" s="131"/>
      <c r="H44" s="131"/>
      <c r="I44" s="50"/>
      <c r="J44" s="36"/>
      <c r="K44" s="36"/>
    </row>
    <row r="45" spans="2:11" ht="15.75" thickBot="1" x14ac:dyDescent="0.3">
      <c r="B45" s="84" t="s">
        <v>168</v>
      </c>
      <c r="C45" s="85"/>
      <c r="D45" s="85"/>
      <c r="E45" s="85"/>
      <c r="F45" s="62"/>
      <c r="G45" s="137"/>
      <c r="H45" s="137"/>
      <c r="I45" s="63">
        <f>H31+H36+H43</f>
        <v>0</v>
      </c>
      <c r="J45" s="36"/>
      <c r="K45" s="36"/>
    </row>
  </sheetData>
  <mergeCells count="1">
    <mergeCell ref="B2:I2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5"/>
  <sheetViews>
    <sheetView workbookViewId="0">
      <selection activeCell="G11" sqref="G11"/>
    </sheetView>
  </sheetViews>
  <sheetFormatPr defaultRowHeight="12.75" x14ac:dyDescent="0.2"/>
  <cols>
    <col min="1" max="1" width="1.85546875" style="1" customWidth="1"/>
    <col min="2" max="2" width="1.7109375" style="1" customWidth="1"/>
    <col min="3" max="3" width="4.42578125" style="1" bestFit="1" customWidth="1"/>
    <col min="4" max="4" width="5.140625" style="1" bestFit="1" customWidth="1"/>
    <col min="5" max="5" width="7.28515625" style="1" customWidth="1"/>
    <col min="6" max="6" width="9.42578125" style="1" bestFit="1" customWidth="1"/>
    <col min="7" max="8" width="10.85546875" style="1" bestFit="1" customWidth="1"/>
    <col min="9" max="9" width="1.7109375" style="1" customWidth="1"/>
    <col min="10" max="10" width="9.42578125" style="1" bestFit="1" customWidth="1"/>
    <col min="11" max="11" width="10.85546875" style="1" bestFit="1" customWidth="1"/>
    <col min="12" max="12" width="12.140625" style="1" bestFit="1" customWidth="1"/>
    <col min="13" max="13" width="1.7109375" style="1" customWidth="1"/>
    <col min="14" max="14" width="15.140625" style="1" customWidth="1"/>
    <col min="15" max="15" width="1.42578125" style="1" customWidth="1"/>
    <col min="16" max="16384" width="9.140625" style="1"/>
  </cols>
  <sheetData>
    <row r="1" spans="1:18" ht="39" customHeight="1" x14ac:dyDescent="0.2">
      <c r="A1" s="262"/>
      <c r="C1" s="142"/>
      <c r="D1" s="142"/>
      <c r="E1" s="142"/>
      <c r="F1" s="142"/>
      <c r="G1" s="142"/>
      <c r="H1" s="142"/>
      <c r="I1" s="142"/>
      <c r="J1" s="262"/>
      <c r="K1" s="261"/>
      <c r="L1" s="260"/>
      <c r="M1" s="142"/>
      <c r="N1" s="142"/>
      <c r="O1" s="142"/>
      <c r="P1" s="142"/>
    </row>
    <row r="2" spans="1:18" x14ac:dyDescent="0.2">
      <c r="A2" s="262" t="s">
        <v>189</v>
      </c>
      <c r="B2" s="142"/>
      <c r="C2" s="142"/>
      <c r="D2" s="142"/>
      <c r="E2" s="142"/>
      <c r="F2" s="142"/>
      <c r="G2" s="142"/>
      <c r="H2" s="142"/>
      <c r="I2" s="142"/>
      <c r="J2" s="262" t="s">
        <v>40</v>
      </c>
      <c r="K2" s="261" t="s">
        <v>188</v>
      </c>
      <c r="L2" s="260">
        <f ca="1">TODAY()</f>
        <v>42191</v>
      </c>
      <c r="M2" s="142"/>
      <c r="N2" s="142"/>
      <c r="O2" s="142"/>
      <c r="P2" s="142"/>
    </row>
    <row r="3" spans="1:18" ht="13.5" thickBot="1" x14ac:dyDescent="0.25">
      <c r="A3" s="142"/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142"/>
    </row>
    <row r="4" spans="1:18" ht="20.25" x14ac:dyDescent="0.3">
      <c r="A4" s="142"/>
      <c r="B4" s="258"/>
      <c r="C4" s="347" t="s">
        <v>187</v>
      </c>
      <c r="D4" s="347"/>
      <c r="E4" s="347"/>
      <c r="F4" s="347"/>
      <c r="G4" s="347"/>
      <c r="H4" s="347"/>
      <c r="I4" s="347"/>
      <c r="J4" s="347"/>
      <c r="K4" s="347"/>
      <c r="L4" s="347"/>
      <c r="M4" s="347"/>
      <c r="N4" s="347"/>
      <c r="O4" s="257"/>
      <c r="P4" s="142"/>
    </row>
    <row r="5" spans="1:18" ht="16.5" thickBot="1" x14ac:dyDescent="0.3">
      <c r="A5" s="142"/>
      <c r="B5" s="256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4"/>
      <c r="P5" s="142"/>
    </row>
    <row r="6" spans="1:18" s="176" customFormat="1" x14ac:dyDescent="0.2">
      <c r="B6" s="253"/>
      <c r="C6" s="251"/>
      <c r="D6" s="250"/>
      <c r="E6" s="250"/>
      <c r="F6" s="250"/>
      <c r="G6" s="250"/>
      <c r="H6" s="249"/>
      <c r="I6" s="252"/>
      <c r="J6" s="251"/>
      <c r="K6" s="250"/>
      <c r="L6" s="250"/>
      <c r="M6" s="250"/>
      <c r="N6" s="249"/>
      <c r="O6" s="248"/>
    </row>
    <row r="7" spans="1:18" s="218" customFormat="1" ht="15.75" x14ac:dyDescent="0.25">
      <c r="B7" s="231"/>
      <c r="C7" s="245"/>
      <c r="D7" s="247"/>
      <c r="E7" s="246" t="s">
        <v>186</v>
      </c>
      <c r="F7" s="348" t="str">
        <f>'[1]Profit and Loss'!A1</f>
        <v>Your Company</v>
      </c>
      <c r="G7" s="348"/>
      <c r="H7" s="349"/>
      <c r="I7" s="224"/>
      <c r="J7" s="245"/>
      <c r="K7" s="244" t="s">
        <v>173</v>
      </c>
      <c r="L7" s="244" t="s">
        <v>172</v>
      </c>
      <c r="M7" s="243"/>
      <c r="N7" s="242" t="s">
        <v>185</v>
      </c>
      <c r="O7" s="219"/>
      <c r="R7" s="241" t="s">
        <v>5</v>
      </c>
    </row>
    <row r="8" spans="1:18" s="218" customFormat="1" x14ac:dyDescent="0.2">
      <c r="B8" s="231"/>
      <c r="C8" s="230"/>
      <c r="D8" s="236"/>
      <c r="E8" s="233"/>
      <c r="F8" s="236"/>
      <c r="G8" s="229"/>
      <c r="H8" s="232"/>
      <c r="I8" s="224"/>
      <c r="J8" s="230"/>
      <c r="K8" s="236"/>
      <c r="L8" s="236"/>
      <c r="M8" s="236"/>
      <c r="N8" s="232"/>
      <c r="O8" s="219"/>
      <c r="R8" s="218" t="s">
        <v>5</v>
      </c>
    </row>
    <row r="9" spans="1:18" s="218" customFormat="1" x14ac:dyDescent="0.2">
      <c r="B9" s="231"/>
      <c r="C9" s="230"/>
      <c r="D9" s="236"/>
      <c r="E9" s="238" t="s">
        <v>184</v>
      </c>
      <c r="F9" s="227"/>
      <c r="G9" s="240">
        <v>900000</v>
      </c>
      <c r="H9" s="232"/>
      <c r="I9" s="224"/>
      <c r="J9" s="223">
        <f>+C22</f>
        <v>2014</v>
      </c>
      <c r="K9" s="222">
        <f>SUMIF($C$22:$C$382,J9,$F$22:$F$382)</f>
        <v>86525.713785101834</v>
      </c>
      <c r="L9" s="222">
        <f>SUMIF($C$22:$C$382,J9,$G$22:$G$382)</f>
        <v>27885.453877515829</v>
      </c>
      <c r="M9" s="221"/>
      <c r="N9" s="220">
        <f>+K9+L9</f>
        <v>114411.16766261766</v>
      </c>
      <c r="O9" s="219"/>
      <c r="R9" s="218" t="s">
        <v>5</v>
      </c>
    </row>
    <row r="10" spans="1:18" s="218" customFormat="1" x14ac:dyDescent="0.2">
      <c r="B10" s="231"/>
      <c r="C10" s="230"/>
      <c r="D10" s="236"/>
      <c r="E10" s="238" t="s">
        <v>183</v>
      </c>
      <c r="F10" s="227"/>
      <c r="G10" s="239">
        <v>180</v>
      </c>
      <c r="H10" s="232"/>
      <c r="I10" s="224"/>
      <c r="J10" s="223">
        <f>+J9+1</f>
        <v>2015</v>
      </c>
      <c r="K10" s="222">
        <f>SUMIF($C$22:$C$382,J10,$F$22:$F$382)</f>
        <v>83682.032727691811</v>
      </c>
      <c r="L10" s="222">
        <f>SUMIF($C$22:$C$382,J10,$G$22:$G$382)</f>
        <v>30729.134934925853</v>
      </c>
      <c r="M10" s="221"/>
      <c r="N10" s="220">
        <f>+K10+L10</f>
        <v>114411.16766261766</v>
      </c>
      <c r="O10" s="219"/>
    </row>
    <row r="11" spans="1:18" s="218" customFormat="1" x14ac:dyDescent="0.2">
      <c r="B11" s="231"/>
      <c r="C11" s="230"/>
      <c r="D11" s="236"/>
      <c r="E11" s="238" t="s">
        <v>182</v>
      </c>
      <c r="F11" s="227"/>
      <c r="G11" s="237">
        <v>9.7500000000000003E-2</v>
      </c>
      <c r="H11" s="232"/>
      <c r="I11" s="224"/>
      <c r="J11" s="223">
        <f>+J10+1</f>
        <v>2016</v>
      </c>
      <c r="K11" s="222">
        <f>SUMIF($C$22:$C$382,J11,$F$22:$F$382)</f>
        <v>80548.360982240891</v>
      </c>
      <c r="L11" s="222">
        <f>SUMIF($C$22:$C$382,J11,$G$22:$G$382)</f>
        <v>33862.806680376729</v>
      </c>
      <c r="M11" s="221"/>
      <c r="N11" s="220">
        <f>+K11+L11</f>
        <v>114411.16766261762</v>
      </c>
      <c r="O11" s="219"/>
    </row>
    <row r="12" spans="1:18" s="218" customFormat="1" x14ac:dyDescent="0.2">
      <c r="B12" s="231"/>
      <c r="C12" s="230"/>
      <c r="D12" s="236"/>
      <c r="E12" s="235"/>
      <c r="F12" s="234"/>
      <c r="G12" s="233"/>
      <c r="H12" s="232"/>
      <c r="I12" s="224"/>
      <c r="J12" s="223">
        <f>+J11+1</f>
        <v>2017</v>
      </c>
      <c r="K12" s="222">
        <f>SUMIF($C$22:$C$382,J12,$F$22:$F$382)</f>
        <v>77095.12610463443</v>
      </c>
      <c r="L12" s="222">
        <f>SUMIF($C$22:$C$382,J12,$G$22:$G$382)</f>
        <v>37316.041557983233</v>
      </c>
      <c r="M12" s="221"/>
      <c r="N12" s="220">
        <f>+K12+L12</f>
        <v>114411.16766261766</v>
      </c>
      <c r="O12" s="219"/>
    </row>
    <row r="13" spans="1:18" s="218" customFormat="1" x14ac:dyDescent="0.2">
      <c r="B13" s="231"/>
      <c r="C13" s="230"/>
      <c r="D13" s="229"/>
      <c r="E13" s="228" t="s">
        <v>181</v>
      </c>
      <c r="F13" s="227"/>
      <c r="G13" s="226">
        <f>IF(G9&lt;=0,"",PMT(G11/12,G10,-G9,0))</f>
        <v>9534.2639718848041</v>
      </c>
      <c r="H13" s="225"/>
      <c r="I13" s="224"/>
      <c r="J13" s="223">
        <f>+J12+1</f>
        <v>2018</v>
      </c>
      <c r="K13" s="222">
        <f>SUMIF($C$22:$C$382,J13,$F$22:$F$382)</f>
        <v>73289.739935126068</v>
      </c>
      <c r="L13" s="222">
        <f>SUMIF($C$22:$C$382,J13,$G$22:$G$382)</f>
        <v>41121.427727491588</v>
      </c>
      <c r="M13" s="221"/>
      <c r="N13" s="220">
        <f>+K13+L13</f>
        <v>114411.16766261766</v>
      </c>
      <c r="O13" s="219"/>
    </row>
    <row r="14" spans="1:18" s="176" customFormat="1" ht="13.5" thickBot="1" x14ac:dyDescent="0.25">
      <c r="B14" s="217"/>
      <c r="C14" s="213"/>
      <c r="D14" s="212"/>
      <c r="E14" s="212"/>
      <c r="F14" s="216"/>
      <c r="G14" s="212"/>
      <c r="H14" s="215"/>
      <c r="I14" s="214"/>
      <c r="J14" s="213"/>
      <c r="K14" s="212"/>
      <c r="L14" s="212"/>
      <c r="M14" s="212"/>
      <c r="N14" s="211"/>
      <c r="O14" s="210"/>
      <c r="R14" s="176" t="s">
        <v>5</v>
      </c>
    </row>
    <row r="15" spans="1:18" ht="13.5" thickBot="1" x14ac:dyDescent="0.25">
      <c r="A15" s="142"/>
      <c r="B15" s="142"/>
      <c r="C15" s="142"/>
      <c r="D15" s="142"/>
      <c r="E15" s="142"/>
      <c r="F15" s="209"/>
      <c r="G15" s="142"/>
      <c r="H15" s="142"/>
      <c r="I15" s="142"/>
      <c r="J15" s="142"/>
      <c r="K15" s="142"/>
      <c r="L15" s="142"/>
      <c r="M15" s="142"/>
      <c r="N15" s="142"/>
      <c r="O15" s="142"/>
      <c r="P15" s="142"/>
    </row>
    <row r="16" spans="1:18" s="176" customFormat="1" ht="13.5" thickTop="1" x14ac:dyDescent="0.2">
      <c r="B16" s="208"/>
      <c r="C16" s="204" t="s">
        <v>5</v>
      </c>
      <c r="D16" s="207" t="s">
        <v>5</v>
      </c>
      <c r="E16" s="206" t="s">
        <v>5</v>
      </c>
      <c r="F16" s="205"/>
      <c r="G16" s="204"/>
      <c r="H16" s="204"/>
      <c r="I16" s="204"/>
      <c r="J16" s="203"/>
      <c r="K16" s="204"/>
      <c r="L16" s="204"/>
      <c r="M16" s="204"/>
      <c r="N16" s="203"/>
      <c r="O16" s="202"/>
    </row>
    <row r="17" spans="1:16" s="176" customFormat="1" ht="15.75" x14ac:dyDescent="0.25">
      <c r="B17" s="201"/>
      <c r="C17" s="200"/>
      <c r="D17" s="199"/>
      <c r="E17" s="198"/>
      <c r="F17" s="350" t="s">
        <v>180</v>
      </c>
      <c r="G17" s="351"/>
      <c r="H17" s="352"/>
      <c r="I17" s="197"/>
      <c r="J17" s="353" t="s">
        <v>179</v>
      </c>
      <c r="K17" s="354"/>
      <c r="L17" s="354"/>
      <c r="M17" s="197"/>
      <c r="N17" s="188" t="s">
        <v>178</v>
      </c>
      <c r="O17" s="187"/>
    </row>
    <row r="18" spans="1:16" s="176" customFormat="1" ht="15.75" x14ac:dyDescent="0.25">
      <c r="B18" s="196"/>
      <c r="C18" s="189" t="s">
        <v>177</v>
      </c>
      <c r="D18" s="193" t="s">
        <v>176</v>
      </c>
      <c r="E18" s="195" t="s">
        <v>175</v>
      </c>
      <c r="F18" s="194" t="s">
        <v>173</v>
      </c>
      <c r="G18" s="193" t="s">
        <v>172</v>
      </c>
      <c r="H18" s="192" t="s">
        <v>174</v>
      </c>
      <c r="I18" s="189"/>
      <c r="J18" s="188" t="s">
        <v>173</v>
      </c>
      <c r="K18" s="191" t="s">
        <v>172</v>
      </c>
      <c r="L18" s="190" t="s">
        <v>171</v>
      </c>
      <c r="M18" s="189"/>
      <c r="N18" s="188" t="s">
        <v>170</v>
      </c>
      <c r="O18" s="187"/>
    </row>
    <row r="19" spans="1:16" s="176" customFormat="1" ht="16.5" thickBot="1" x14ac:dyDescent="0.3">
      <c r="B19" s="186"/>
      <c r="C19" s="185"/>
      <c r="D19" s="184"/>
      <c r="E19" s="183"/>
      <c r="F19" s="182"/>
      <c r="G19" s="181"/>
      <c r="H19" s="180"/>
      <c r="I19" s="179"/>
      <c r="J19" s="178"/>
      <c r="K19" s="181"/>
      <c r="L19" s="180"/>
      <c r="M19" s="179"/>
      <c r="N19" s="178"/>
      <c r="O19" s="177"/>
    </row>
    <row r="20" spans="1:16" x14ac:dyDescent="0.2">
      <c r="A20" s="142"/>
      <c r="B20" s="164"/>
      <c r="C20" s="170"/>
      <c r="D20" s="172"/>
      <c r="E20" s="175"/>
      <c r="F20" s="174"/>
      <c r="G20" s="172"/>
      <c r="H20" s="171"/>
      <c r="I20" s="170"/>
      <c r="J20" s="173"/>
      <c r="K20" s="172"/>
      <c r="L20" s="171"/>
      <c r="M20" s="170"/>
      <c r="N20" s="169"/>
      <c r="O20" s="168"/>
      <c r="P20" s="142"/>
    </row>
    <row r="21" spans="1:16" x14ac:dyDescent="0.2">
      <c r="A21" s="142"/>
      <c r="B21" s="164"/>
      <c r="C21" s="163"/>
      <c r="D21" s="162"/>
      <c r="E21" s="161">
        <v>0</v>
      </c>
      <c r="F21" s="160"/>
      <c r="G21" s="158"/>
      <c r="H21" s="157"/>
      <c r="I21" s="156"/>
      <c r="J21" s="159"/>
      <c r="K21" s="158"/>
      <c r="L21" s="157"/>
      <c r="M21" s="156"/>
      <c r="N21" s="155">
        <f>+G9</f>
        <v>900000</v>
      </c>
      <c r="O21" s="154"/>
      <c r="P21" s="142"/>
    </row>
    <row r="22" spans="1:16" x14ac:dyDescent="0.2">
      <c r="A22" s="142"/>
      <c r="B22" s="164"/>
      <c r="C22" s="167">
        <v>2014</v>
      </c>
      <c r="D22" s="166">
        <v>1</v>
      </c>
      <c r="E22" s="161">
        <f t="shared" ref="E22:E53" si="0">+E21+1</f>
        <v>1</v>
      </c>
      <c r="F22" s="160">
        <f t="shared" ref="F22:F53" si="1">IF($G$10&lt;E22,0,+N21*($G$11/12))</f>
        <v>7312.5</v>
      </c>
      <c r="G22" s="158">
        <f t="shared" ref="G22:G53" si="2">IF($G$10&lt;E22,0,+$G$13-F22)</f>
        <v>2221.7639718848041</v>
      </c>
      <c r="H22" s="157">
        <f>+F22+G22</f>
        <v>9534.2639718848041</v>
      </c>
      <c r="I22" s="156"/>
      <c r="J22" s="159">
        <f>+F22</f>
        <v>7312.5</v>
      </c>
      <c r="K22" s="158">
        <f>+G22</f>
        <v>2221.7639718848041</v>
      </c>
      <c r="L22" s="157">
        <f>+H22</f>
        <v>9534.2639718848041</v>
      </c>
      <c r="M22" s="156"/>
      <c r="N22" s="155">
        <f t="shared" ref="N22:N53" si="3">IF(G22=0,0,+N21-G22)</f>
        <v>897778.23602811515</v>
      </c>
      <c r="O22" s="154"/>
      <c r="P22" s="142"/>
    </row>
    <row r="23" spans="1:16" x14ac:dyDescent="0.2">
      <c r="A23" s="142"/>
      <c r="B23" s="164"/>
      <c r="C23" s="165">
        <f t="shared" ref="C23:C54" si="4">IF(D23&lt;D22,+C22+1,+C22)</f>
        <v>2014</v>
      </c>
      <c r="D23" s="162">
        <f t="shared" ref="D23:D54" si="5">IF(+D22+1&gt;12,1,+D22+1)</f>
        <v>2</v>
      </c>
      <c r="E23" s="161">
        <f t="shared" si="0"/>
        <v>2</v>
      </c>
      <c r="F23" s="160">
        <f t="shared" si="1"/>
        <v>7294.4481677284357</v>
      </c>
      <c r="G23" s="158">
        <f t="shared" si="2"/>
        <v>2239.8158041563684</v>
      </c>
      <c r="H23" s="157">
        <f t="shared" ref="H23:H54" si="6">IF($G$10&lt;E23,0,+F23+G23)</f>
        <v>9534.2639718848041</v>
      </c>
      <c r="I23" s="156"/>
      <c r="J23" s="159">
        <f t="shared" ref="J23:J54" si="7">IF(F23=0,0,+J22+F23)</f>
        <v>14606.948167728435</v>
      </c>
      <c r="K23" s="158">
        <f t="shared" ref="K23:K54" si="8">IF(G23=0,0,+K22+G23)</f>
        <v>4461.5797760411724</v>
      </c>
      <c r="L23" s="157">
        <f t="shared" ref="L23:L54" si="9">IF(H23=0,0,+L22+H23)</f>
        <v>19068.527943769608</v>
      </c>
      <c r="M23" s="156"/>
      <c r="N23" s="155">
        <f t="shared" si="3"/>
        <v>895538.42022395879</v>
      </c>
      <c r="O23" s="154"/>
      <c r="P23" s="142"/>
    </row>
    <row r="24" spans="1:16" x14ac:dyDescent="0.2">
      <c r="A24" s="142"/>
      <c r="B24" s="164"/>
      <c r="C24" s="165">
        <f t="shared" si="4"/>
        <v>2014</v>
      </c>
      <c r="D24" s="162">
        <f t="shared" si="5"/>
        <v>3</v>
      </c>
      <c r="E24" s="161">
        <f t="shared" si="0"/>
        <v>3</v>
      </c>
      <c r="F24" s="160">
        <f t="shared" si="1"/>
        <v>7276.2496643196655</v>
      </c>
      <c r="G24" s="158">
        <f t="shared" si="2"/>
        <v>2258.0143075651386</v>
      </c>
      <c r="H24" s="157">
        <f t="shared" si="6"/>
        <v>9534.2639718848041</v>
      </c>
      <c r="I24" s="156"/>
      <c r="J24" s="159">
        <f t="shared" si="7"/>
        <v>21883.197832048099</v>
      </c>
      <c r="K24" s="158">
        <f t="shared" si="8"/>
        <v>6719.594083606311</v>
      </c>
      <c r="L24" s="157">
        <f t="shared" si="9"/>
        <v>28602.791915654412</v>
      </c>
      <c r="M24" s="156"/>
      <c r="N24" s="155">
        <f t="shared" si="3"/>
        <v>893280.40591639362</v>
      </c>
      <c r="O24" s="154"/>
      <c r="P24" s="142"/>
    </row>
    <row r="25" spans="1:16" x14ac:dyDescent="0.2">
      <c r="A25" s="142"/>
      <c r="B25" s="164"/>
      <c r="C25" s="165">
        <f t="shared" si="4"/>
        <v>2014</v>
      </c>
      <c r="D25" s="162">
        <f t="shared" si="5"/>
        <v>4</v>
      </c>
      <c r="E25" s="161">
        <f t="shared" si="0"/>
        <v>4</v>
      </c>
      <c r="F25" s="160">
        <f t="shared" si="1"/>
        <v>7257.9032980706988</v>
      </c>
      <c r="G25" s="158">
        <f t="shared" si="2"/>
        <v>2276.3606738141052</v>
      </c>
      <c r="H25" s="157">
        <f t="shared" si="6"/>
        <v>9534.2639718848041</v>
      </c>
      <c r="I25" s="156"/>
      <c r="J25" s="159">
        <f t="shared" si="7"/>
        <v>29141.101130118797</v>
      </c>
      <c r="K25" s="158">
        <f t="shared" si="8"/>
        <v>8995.9547574204153</v>
      </c>
      <c r="L25" s="157">
        <f t="shared" si="9"/>
        <v>38137.055887539216</v>
      </c>
      <c r="M25" s="156"/>
      <c r="N25" s="155">
        <f t="shared" si="3"/>
        <v>891004.04524257954</v>
      </c>
      <c r="O25" s="154"/>
      <c r="P25" s="142"/>
    </row>
    <row r="26" spans="1:16" x14ac:dyDescent="0.2">
      <c r="A26" s="142"/>
      <c r="B26" s="164"/>
      <c r="C26" s="165">
        <f t="shared" si="4"/>
        <v>2014</v>
      </c>
      <c r="D26" s="162">
        <f t="shared" si="5"/>
        <v>5</v>
      </c>
      <c r="E26" s="161">
        <f t="shared" si="0"/>
        <v>5</v>
      </c>
      <c r="F26" s="160">
        <f t="shared" si="1"/>
        <v>7239.407867595959</v>
      </c>
      <c r="G26" s="158">
        <f t="shared" si="2"/>
        <v>2294.856104288845</v>
      </c>
      <c r="H26" s="157">
        <f t="shared" si="6"/>
        <v>9534.2639718848041</v>
      </c>
      <c r="I26" s="156"/>
      <c r="J26" s="159">
        <f t="shared" si="7"/>
        <v>36380.508997714758</v>
      </c>
      <c r="K26" s="158">
        <f t="shared" si="8"/>
        <v>11290.81086170926</v>
      </c>
      <c r="L26" s="157">
        <f t="shared" si="9"/>
        <v>47671.319859424024</v>
      </c>
      <c r="M26" s="156"/>
      <c r="N26" s="155">
        <f t="shared" si="3"/>
        <v>888709.18913829071</v>
      </c>
      <c r="O26" s="154"/>
      <c r="P26" s="142"/>
    </row>
    <row r="27" spans="1:16" x14ac:dyDescent="0.2">
      <c r="A27" s="142"/>
      <c r="B27" s="164"/>
      <c r="C27" s="165">
        <f t="shared" si="4"/>
        <v>2014</v>
      </c>
      <c r="D27" s="162">
        <f t="shared" si="5"/>
        <v>6</v>
      </c>
      <c r="E27" s="161">
        <f t="shared" si="0"/>
        <v>6</v>
      </c>
      <c r="F27" s="160">
        <f t="shared" si="1"/>
        <v>7220.762161748612</v>
      </c>
      <c r="G27" s="158">
        <f t="shared" si="2"/>
        <v>2313.501810136192</v>
      </c>
      <c r="H27" s="157">
        <f t="shared" si="6"/>
        <v>9534.2639718848041</v>
      </c>
      <c r="I27" s="156"/>
      <c r="J27" s="159">
        <f t="shared" si="7"/>
        <v>43601.271159463373</v>
      </c>
      <c r="K27" s="158">
        <f t="shared" si="8"/>
        <v>13604.312671845451</v>
      </c>
      <c r="L27" s="157">
        <f t="shared" si="9"/>
        <v>57205.583831308832</v>
      </c>
      <c r="M27" s="156"/>
      <c r="N27" s="155">
        <f t="shared" si="3"/>
        <v>886395.68732815457</v>
      </c>
      <c r="O27" s="154"/>
      <c r="P27" s="142"/>
    </row>
    <row r="28" spans="1:16" x14ac:dyDescent="0.2">
      <c r="A28" s="142"/>
      <c r="B28" s="164"/>
      <c r="C28" s="165">
        <f t="shared" si="4"/>
        <v>2014</v>
      </c>
      <c r="D28" s="162">
        <f t="shared" si="5"/>
        <v>7</v>
      </c>
      <c r="E28" s="161">
        <f t="shared" si="0"/>
        <v>7</v>
      </c>
      <c r="F28" s="160">
        <f t="shared" si="1"/>
        <v>7201.9649595412566</v>
      </c>
      <c r="G28" s="158">
        <f t="shared" si="2"/>
        <v>2332.2990123435475</v>
      </c>
      <c r="H28" s="157">
        <f t="shared" si="6"/>
        <v>9534.2639718848041</v>
      </c>
      <c r="I28" s="156"/>
      <c r="J28" s="159">
        <f t="shared" si="7"/>
        <v>50803.236119004629</v>
      </c>
      <c r="K28" s="158">
        <f t="shared" si="8"/>
        <v>15936.611684189</v>
      </c>
      <c r="L28" s="157">
        <f t="shared" si="9"/>
        <v>66739.847803193639</v>
      </c>
      <c r="M28" s="156"/>
      <c r="N28" s="155">
        <f t="shared" si="3"/>
        <v>884063.38831581105</v>
      </c>
      <c r="O28" s="154"/>
      <c r="P28" s="142"/>
    </row>
    <row r="29" spans="1:16" x14ac:dyDescent="0.2">
      <c r="A29" s="142"/>
      <c r="B29" s="164"/>
      <c r="C29" s="165">
        <f t="shared" si="4"/>
        <v>2014</v>
      </c>
      <c r="D29" s="162">
        <f t="shared" si="5"/>
        <v>8</v>
      </c>
      <c r="E29" s="161">
        <f t="shared" si="0"/>
        <v>8</v>
      </c>
      <c r="F29" s="160">
        <f t="shared" si="1"/>
        <v>7183.0150300659652</v>
      </c>
      <c r="G29" s="158">
        <f t="shared" si="2"/>
        <v>2351.2489418188388</v>
      </c>
      <c r="H29" s="157">
        <f t="shared" si="6"/>
        <v>9534.2639718848041</v>
      </c>
      <c r="I29" s="156"/>
      <c r="J29" s="159">
        <f t="shared" si="7"/>
        <v>57986.251149070595</v>
      </c>
      <c r="K29" s="158">
        <f t="shared" si="8"/>
        <v>18287.860626007838</v>
      </c>
      <c r="L29" s="157">
        <f t="shared" si="9"/>
        <v>76274.111775078447</v>
      </c>
      <c r="M29" s="156"/>
      <c r="N29" s="155">
        <f t="shared" si="3"/>
        <v>881712.13937399222</v>
      </c>
      <c r="O29" s="154"/>
      <c r="P29" s="142"/>
    </row>
    <row r="30" spans="1:16" x14ac:dyDescent="0.2">
      <c r="A30" s="142"/>
      <c r="B30" s="164"/>
      <c r="C30" s="165">
        <f t="shared" si="4"/>
        <v>2014</v>
      </c>
      <c r="D30" s="162">
        <f t="shared" si="5"/>
        <v>9</v>
      </c>
      <c r="E30" s="161">
        <f t="shared" si="0"/>
        <v>9</v>
      </c>
      <c r="F30" s="160">
        <f t="shared" si="1"/>
        <v>7163.9111324136875</v>
      </c>
      <c r="G30" s="158">
        <f t="shared" si="2"/>
        <v>2370.3528394711166</v>
      </c>
      <c r="H30" s="157">
        <f t="shared" si="6"/>
        <v>9534.2639718848041</v>
      </c>
      <c r="I30" s="156"/>
      <c r="J30" s="159">
        <f t="shared" si="7"/>
        <v>65150.162281484285</v>
      </c>
      <c r="K30" s="158">
        <f t="shared" si="8"/>
        <v>20658.213465478955</v>
      </c>
      <c r="L30" s="157">
        <f t="shared" si="9"/>
        <v>85808.375746963255</v>
      </c>
      <c r="M30" s="156"/>
      <c r="N30" s="155">
        <f t="shared" si="3"/>
        <v>879341.78653452115</v>
      </c>
      <c r="O30" s="154"/>
      <c r="P30" s="142"/>
    </row>
    <row r="31" spans="1:16" x14ac:dyDescent="0.2">
      <c r="A31" s="142"/>
      <c r="B31" s="164"/>
      <c r="C31" s="165">
        <f t="shared" si="4"/>
        <v>2014</v>
      </c>
      <c r="D31" s="162">
        <f t="shared" si="5"/>
        <v>10</v>
      </c>
      <c r="E31" s="161">
        <f t="shared" si="0"/>
        <v>10</v>
      </c>
      <c r="F31" s="160">
        <f t="shared" si="1"/>
        <v>7144.6520155929848</v>
      </c>
      <c r="G31" s="158">
        <f t="shared" si="2"/>
        <v>2389.6119562918193</v>
      </c>
      <c r="H31" s="157">
        <f t="shared" si="6"/>
        <v>9534.2639718848041</v>
      </c>
      <c r="I31" s="156"/>
      <c r="J31" s="159">
        <f t="shared" si="7"/>
        <v>72294.814297077275</v>
      </c>
      <c r="K31" s="158">
        <f t="shared" si="8"/>
        <v>23047.825421770773</v>
      </c>
      <c r="L31" s="157">
        <f t="shared" si="9"/>
        <v>95342.639718848062</v>
      </c>
      <c r="M31" s="156"/>
      <c r="N31" s="155">
        <f t="shared" si="3"/>
        <v>876952.17457822931</v>
      </c>
      <c r="O31" s="154"/>
      <c r="P31" s="142"/>
    </row>
    <row r="32" spans="1:16" x14ac:dyDescent="0.2">
      <c r="A32" s="142"/>
      <c r="B32" s="164"/>
      <c r="C32" s="165">
        <f t="shared" si="4"/>
        <v>2014</v>
      </c>
      <c r="D32" s="162">
        <f t="shared" si="5"/>
        <v>11</v>
      </c>
      <c r="E32" s="161">
        <f t="shared" si="0"/>
        <v>11</v>
      </c>
      <c r="F32" s="160">
        <f t="shared" si="1"/>
        <v>7125.236418448113</v>
      </c>
      <c r="G32" s="158">
        <f t="shared" si="2"/>
        <v>2409.0275534366911</v>
      </c>
      <c r="H32" s="157">
        <f t="shared" si="6"/>
        <v>9534.2639718848041</v>
      </c>
      <c r="I32" s="156"/>
      <c r="J32" s="159">
        <f t="shared" si="7"/>
        <v>79420.050715525387</v>
      </c>
      <c r="K32" s="158">
        <f t="shared" si="8"/>
        <v>25456.852975207465</v>
      </c>
      <c r="L32" s="157">
        <f t="shared" si="9"/>
        <v>104876.90369073287</v>
      </c>
      <c r="M32" s="156"/>
      <c r="N32" s="155">
        <f t="shared" si="3"/>
        <v>874543.14702479262</v>
      </c>
      <c r="O32" s="154"/>
      <c r="P32" s="142"/>
    </row>
    <row r="33" spans="1:16" x14ac:dyDescent="0.2">
      <c r="A33" s="142"/>
      <c r="B33" s="164"/>
      <c r="C33" s="165">
        <f t="shared" si="4"/>
        <v>2014</v>
      </c>
      <c r="D33" s="162">
        <f t="shared" si="5"/>
        <v>12</v>
      </c>
      <c r="E33" s="161">
        <f t="shared" si="0"/>
        <v>12</v>
      </c>
      <c r="F33" s="160">
        <f t="shared" si="1"/>
        <v>7105.6630695764406</v>
      </c>
      <c r="G33" s="158">
        <f t="shared" si="2"/>
        <v>2428.6009023083634</v>
      </c>
      <c r="H33" s="157">
        <f t="shared" si="6"/>
        <v>9534.2639718848041</v>
      </c>
      <c r="I33" s="156"/>
      <c r="J33" s="159">
        <f t="shared" si="7"/>
        <v>86525.713785101834</v>
      </c>
      <c r="K33" s="158">
        <f t="shared" si="8"/>
        <v>27885.453877515829</v>
      </c>
      <c r="L33" s="157">
        <f t="shared" si="9"/>
        <v>114411.16766261768</v>
      </c>
      <c r="M33" s="156"/>
      <c r="N33" s="155">
        <f t="shared" si="3"/>
        <v>872114.54612248426</v>
      </c>
      <c r="O33" s="154"/>
      <c r="P33" s="142"/>
    </row>
    <row r="34" spans="1:16" x14ac:dyDescent="0.2">
      <c r="A34" s="142"/>
      <c r="B34" s="164"/>
      <c r="C34" s="165">
        <f t="shared" si="4"/>
        <v>2015</v>
      </c>
      <c r="D34" s="162">
        <f t="shared" si="5"/>
        <v>1</v>
      </c>
      <c r="E34" s="161">
        <f t="shared" si="0"/>
        <v>13</v>
      </c>
      <c r="F34" s="160">
        <f t="shared" si="1"/>
        <v>7085.9306872451853</v>
      </c>
      <c r="G34" s="158">
        <f t="shared" si="2"/>
        <v>2448.3332846396188</v>
      </c>
      <c r="H34" s="157">
        <f t="shared" si="6"/>
        <v>9534.2639718848041</v>
      </c>
      <c r="I34" s="156"/>
      <c r="J34" s="159">
        <f t="shared" si="7"/>
        <v>93611.644472347019</v>
      </c>
      <c r="K34" s="158">
        <f t="shared" si="8"/>
        <v>30333.787162155448</v>
      </c>
      <c r="L34" s="157">
        <f t="shared" si="9"/>
        <v>123945.43163450249</v>
      </c>
      <c r="M34" s="156"/>
      <c r="N34" s="155">
        <f t="shared" si="3"/>
        <v>869666.21283784462</v>
      </c>
      <c r="O34" s="154"/>
      <c r="P34" s="142"/>
    </row>
    <row r="35" spans="1:16" x14ac:dyDescent="0.2">
      <c r="A35" s="142"/>
      <c r="B35" s="164"/>
      <c r="C35" s="165">
        <f t="shared" si="4"/>
        <v>2015</v>
      </c>
      <c r="D35" s="162">
        <f t="shared" si="5"/>
        <v>2</v>
      </c>
      <c r="E35" s="161">
        <f t="shared" si="0"/>
        <v>14</v>
      </c>
      <c r="F35" s="160">
        <f t="shared" si="1"/>
        <v>7066.0379793074881</v>
      </c>
      <c r="G35" s="158">
        <f t="shared" si="2"/>
        <v>2468.225992577316</v>
      </c>
      <c r="H35" s="157">
        <f t="shared" si="6"/>
        <v>9534.2639718848041</v>
      </c>
      <c r="I35" s="156"/>
      <c r="J35" s="159">
        <f t="shared" si="7"/>
        <v>100677.6824516545</v>
      </c>
      <c r="K35" s="158">
        <f t="shared" si="8"/>
        <v>32802.013154732762</v>
      </c>
      <c r="L35" s="157">
        <f t="shared" si="9"/>
        <v>133479.69560638728</v>
      </c>
      <c r="M35" s="156"/>
      <c r="N35" s="155">
        <f t="shared" si="3"/>
        <v>867197.98684526735</v>
      </c>
      <c r="O35" s="154"/>
      <c r="P35" s="142"/>
    </row>
    <row r="36" spans="1:16" x14ac:dyDescent="0.2">
      <c r="A36" s="142"/>
      <c r="B36" s="164"/>
      <c r="C36" s="165">
        <f t="shared" si="4"/>
        <v>2015</v>
      </c>
      <c r="D36" s="162">
        <f t="shared" si="5"/>
        <v>3</v>
      </c>
      <c r="E36" s="161">
        <f t="shared" si="0"/>
        <v>15</v>
      </c>
      <c r="F36" s="160">
        <f t="shared" si="1"/>
        <v>7045.9836431177973</v>
      </c>
      <c r="G36" s="158">
        <f t="shared" si="2"/>
        <v>2488.2803287670067</v>
      </c>
      <c r="H36" s="157">
        <f t="shared" si="6"/>
        <v>9534.2639718848041</v>
      </c>
      <c r="I36" s="156"/>
      <c r="J36" s="159">
        <f t="shared" si="7"/>
        <v>107723.6660947723</v>
      </c>
      <c r="K36" s="158">
        <f t="shared" si="8"/>
        <v>35290.293483499772</v>
      </c>
      <c r="L36" s="157">
        <f t="shared" si="9"/>
        <v>143013.95957827207</v>
      </c>
      <c r="M36" s="156"/>
      <c r="N36" s="155">
        <f t="shared" si="3"/>
        <v>864709.70651650033</v>
      </c>
      <c r="O36" s="154"/>
      <c r="P36" s="142"/>
    </row>
    <row r="37" spans="1:16" x14ac:dyDescent="0.2">
      <c r="A37" s="142"/>
      <c r="B37" s="164"/>
      <c r="C37" s="165">
        <f t="shared" si="4"/>
        <v>2015</v>
      </c>
      <c r="D37" s="162">
        <f t="shared" si="5"/>
        <v>4</v>
      </c>
      <c r="E37" s="161">
        <f t="shared" si="0"/>
        <v>16</v>
      </c>
      <c r="F37" s="160">
        <f t="shared" si="1"/>
        <v>7025.766365446565</v>
      </c>
      <c r="G37" s="158">
        <f t="shared" si="2"/>
        <v>2508.497606438239</v>
      </c>
      <c r="H37" s="157">
        <f t="shared" si="6"/>
        <v>9534.2639718848041</v>
      </c>
      <c r="I37" s="156"/>
      <c r="J37" s="159">
        <f t="shared" si="7"/>
        <v>114749.43246021887</v>
      </c>
      <c r="K37" s="158">
        <f t="shared" si="8"/>
        <v>37798.791089938008</v>
      </c>
      <c r="L37" s="157">
        <f t="shared" si="9"/>
        <v>152548.22355015686</v>
      </c>
      <c r="M37" s="156"/>
      <c r="N37" s="155">
        <f t="shared" si="3"/>
        <v>862201.20891006209</v>
      </c>
      <c r="O37" s="154"/>
      <c r="P37" s="142"/>
    </row>
    <row r="38" spans="1:16" x14ac:dyDescent="0.2">
      <c r="A38" s="142"/>
      <c r="B38" s="164"/>
      <c r="C38" s="165">
        <f t="shared" si="4"/>
        <v>2015</v>
      </c>
      <c r="D38" s="162">
        <f t="shared" si="5"/>
        <v>5</v>
      </c>
      <c r="E38" s="161">
        <f t="shared" si="0"/>
        <v>17</v>
      </c>
      <c r="F38" s="160">
        <f t="shared" si="1"/>
        <v>7005.384822394255</v>
      </c>
      <c r="G38" s="158">
        <f t="shared" si="2"/>
        <v>2528.879149490549</v>
      </c>
      <c r="H38" s="157">
        <f t="shared" si="6"/>
        <v>9534.2639718848041</v>
      </c>
      <c r="I38" s="156"/>
      <c r="J38" s="159">
        <f t="shared" si="7"/>
        <v>121754.81728261313</v>
      </c>
      <c r="K38" s="158">
        <f t="shared" si="8"/>
        <v>40327.670239428553</v>
      </c>
      <c r="L38" s="157">
        <f t="shared" si="9"/>
        <v>162082.48752204166</v>
      </c>
      <c r="M38" s="156"/>
      <c r="N38" s="155">
        <f t="shared" si="3"/>
        <v>859672.32976057159</v>
      </c>
      <c r="O38" s="154"/>
      <c r="P38" s="142"/>
    </row>
    <row r="39" spans="1:16" x14ac:dyDescent="0.2">
      <c r="A39" s="142"/>
      <c r="B39" s="164"/>
      <c r="C39" s="165">
        <f t="shared" si="4"/>
        <v>2015</v>
      </c>
      <c r="D39" s="162">
        <f t="shared" si="5"/>
        <v>6</v>
      </c>
      <c r="E39" s="161">
        <f t="shared" si="0"/>
        <v>18</v>
      </c>
      <c r="F39" s="160">
        <f t="shared" si="1"/>
        <v>6984.8376793046446</v>
      </c>
      <c r="G39" s="158">
        <f t="shared" si="2"/>
        <v>2549.4262925801595</v>
      </c>
      <c r="H39" s="157">
        <f t="shared" si="6"/>
        <v>9534.2639718848041</v>
      </c>
      <c r="I39" s="156"/>
      <c r="J39" s="159">
        <f t="shared" si="7"/>
        <v>128739.65496191778</v>
      </c>
      <c r="K39" s="158">
        <f t="shared" si="8"/>
        <v>42877.096532008713</v>
      </c>
      <c r="L39" s="157">
        <f t="shared" si="9"/>
        <v>171616.75149392645</v>
      </c>
      <c r="M39" s="156"/>
      <c r="N39" s="155">
        <f t="shared" si="3"/>
        <v>857122.90346799139</v>
      </c>
      <c r="O39" s="154"/>
      <c r="P39" s="142"/>
    </row>
    <row r="40" spans="1:16" x14ac:dyDescent="0.2">
      <c r="A40" s="142"/>
      <c r="B40" s="164"/>
      <c r="C40" s="165">
        <f t="shared" si="4"/>
        <v>2015</v>
      </c>
      <c r="D40" s="162">
        <f t="shared" si="5"/>
        <v>7</v>
      </c>
      <c r="E40" s="161">
        <f t="shared" si="0"/>
        <v>19</v>
      </c>
      <c r="F40" s="160">
        <f t="shared" si="1"/>
        <v>6964.12359067743</v>
      </c>
      <c r="G40" s="158">
        <f t="shared" si="2"/>
        <v>2570.140381207374</v>
      </c>
      <c r="H40" s="157">
        <f t="shared" si="6"/>
        <v>9534.2639718848041</v>
      </c>
      <c r="I40" s="156"/>
      <c r="J40" s="159">
        <f t="shared" si="7"/>
        <v>135703.77855259521</v>
      </c>
      <c r="K40" s="158">
        <f t="shared" si="8"/>
        <v>45447.236913216089</v>
      </c>
      <c r="L40" s="157">
        <f t="shared" si="9"/>
        <v>181151.01546581124</v>
      </c>
      <c r="M40" s="156"/>
      <c r="N40" s="155">
        <f t="shared" si="3"/>
        <v>854552.76308678405</v>
      </c>
      <c r="O40" s="154"/>
      <c r="P40" s="142"/>
    </row>
    <row r="41" spans="1:16" x14ac:dyDescent="0.2">
      <c r="A41" s="142"/>
      <c r="B41" s="164"/>
      <c r="C41" s="165">
        <f t="shared" si="4"/>
        <v>2015</v>
      </c>
      <c r="D41" s="162">
        <f t="shared" si="5"/>
        <v>8</v>
      </c>
      <c r="E41" s="161">
        <f t="shared" si="0"/>
        <v>20</v>
      </c>
      <c r="F41" s="160">
        <f t="shared" si="1"/>
        <v>6943.2412000801205</v>
      </c>
      <c r="G41" s="158">
        <f t="shared" si="2"/>
        <v>2591.0227718046835</v>
      </c>
      <c r="H41" s="157">
        <f t="shared" si="6"/>
        <v>9534.2639718848041</v>
      </c>
      <c r="I41" s="156"/>
      <c r="J41" s="159">
        <f t="shared" si="7"/>
        <v>142647.01975267532</v>
      </c>
      <c r="K41" s="158">
        <f t="shared" si="8"/>
        <v>48038.25968502077</v>
      </c>
      <c r="L41" s="157">
        <f t="shared" si="9"/>
        <v>190685.27943769604</v>
      </c>
      <c r="M41" s="156"/>
      <c r="N41" s="155">
        <f t="shared" si="3"/>
        <v>851961.74031497934</v>
      </c>
      <c r="O41" s="154"/>
      <c r="P41" s="142"/>
    </row>
    <row r="42" spans="1:16" x14ac:dyDescent="0.2">
      <c r="A42" s="142"/>
      <c r="B42" s="164"/>
      <c r="C42" s="165">
        <f t="shared" si="4"/>
        <v>2015</v>
      </c>
      <c r="D42" s="162">
        <f t="shared" si="5"/>
        <v>9</v>
      </c>
      <c r="E42" s="161">
        <f t="shared" si="0"/>
        <v>21</v>
      </c>
      <c r="F42" s="160">
        <f t="shared" si="1"/>
        <v>6922.1891400592076</v>
      </c>
      <c r="G42" s="158">
        <f t="shared" si="2"/>
        <v>2612.0748318255964</v>
      </c>
      <c r="H42" s="157">
        <f t="shared" si="6"/>
        <v>9534.2639718848041</v>
      </c>
      <c r="I42" s="156"/>
      <c r="J42" s="159">
        <f t="shared" si="7"/>
        <v>149569.20889273452</v>
      </c>
      <c r="K42" s="158">
        <f t="shared" si="8"/>
        <v>50650.334516846364</v>
      </c>
      <c r="L42" s="157">
        <f t="shared" si="9"/>
        <v>200219.54340958083</v>
      </c>
      <c r="M42" s="156"/>
      <c r="N42" s="155">
        <f t="shared" si="3"/>
        <v>849349.66548315377</v>
      </c>
      <c r="O42" s="154"/>
      <c r="P42" s="142"/>
    </row>
    <row r="43" spans="1:16" x14ac:dyDescent="0.2">
      <c r="A43" s="142"/>
      <c r="B43" s="164"/>
      <c r="C43" s="165">
        <f t="shared" si="4"/>
        <v>2015</v>
      </c>
      <c r="D43" s="162">
        <f t="shared" si="5"/>
        <v>10</v>
      </c>
      <c r="E43" s="161">
        <f t="shared" si="0"/>
        <v>22</v>
      </c>
      <c r="F43" s="160">
        <f t="shared" si="1"/>
        <v>6900.9660320506246</v>
      </c>
      <c r="G43" s="158">
        <f t="shared" si="2"/>
        <v>2633.2979398341795</v>
      </c>
      <c r="H43" s="157">
        <f t="shared" si="6"/>
        <v>9534.2639718848041</v>
      </c>
      <c r="I43" s="156"/>
      <c r="J43" s="159">
        <f t="shared" si="7"/>
        <v>156470.17492478515</v>
      </c>
      <c r="K43" s="158">
        <f t="shared" si="8"/>
        <v>53283.632456680542</v>
      </c>
      <c r="L43" s="157">
        <f t="shared" si="9"/>
        <v>209753.80738146562</v>
      </c>
      <c r="M43" s="156"/>
      <c r="N43" s="155">
        <f t="shared" si="3"/>
        <v>846716.36754331959</v>
      </c>
      <c r="O43" s="154"/>
      <c r="P43" s="142"/>
    </row>
    <row r="44" spans="1:16" x14ac:dyDescent="0.2">
      <c r="A44" s="142"/>
      <c r="B44" s="164"/>
      <c r="C44" s="165">
        <f t="shared" si="4"/>
        <v>2015</v>
      </c>
      <c r="D44" s="162">
        <f t="shared" si="5"/>
        <v>11</v>
      </c>
      <c r="E44" s="161">
        <f t="shared" si="0"/>
        <v>23</v>
      </c>
      <c r="F44" s="160">
        <f t="shared" si="1"/>
        <v>6879.5704862894718</v>
      </c>
      <c r="G44" s="158">
        <f t="shared" si="2"/>
        <v>2654.6934855953323</v>
      </c>
      <c r="H44" s="157">
        <f t="shared" si="6"/>
        <v>9534.2639718848041</v>
      </c>
      <c r="I44" s="156"/>
      <c r="J44" s="159">
        <f t="shared" si="7"/>
        <v>163349.74541107463</v>
      </c>
      <c r="K44" s="158">
        <f t="shared" si="8"/>
        <v>55938.325942275871</v>
      </c>
      <c r="L44" s="157">
        <f t="shared" si="9"/>
        <v>219288.07135335042</v>
      </c>
      <c r="M44" s="156"/>
      <c r="N44" s="155">
        <f t="shared" si="3"/>
        <v>844061.6740577243</v>
      </c>
      <c r="O44" s="154"/>
      <c r="P44" s="142"/>
    </row>
    <row r="45" spans="1:16" x14ac:dyDescent="0.2">
      <c r="A45" s="142"/>
      <c r="B45" s="164"/>
      <c r="C45" s="165">
        <f t="shared" si="4"/>
        <v>2015</v>
      </c>
      <c r="D45" s="162">
        <f t="shared" si="5"/>
        <v>12</v>
      </c>
      <c r="E45" s="161">
        <f t="shared" si="0"/>
        <v>24</v>
      </c>
      <c r="F45" s="160">
        <f t="shared" si="1"/>
        <v>6858.00110171901</v>
      </c>
      <c r="G45" s="158">
        <f t="shared" si="2"/>
        <v>2676.2628701657941</v>
      </c>
      <c r="H45" s="157">
        <f t="shared" si="6"/>
        <v>9534.2639718848041</v>
      </c>
      <c r="I45" s="156"/>
      <c r="J45" s="159">
        <f t="shared" si="7"/>
        <v>170207.74651279364</v>
      </c>
      <c r="K45" s="158">
        <f t="shared" si="8"/>
        <v>58614.588812441667</v>
      </c>
      <c r="L45" s="157">
        <f t="shared" si="9"/>
        <v>228822.33532523521</v>
      </c>
      <c r="M45" s="156"/>
      <c r="N45" s="155">
        <f t="shared" si="3"/>
        <v>841385.41118755855</v>
      </c>
      <c r="O45" s="154"/>
      <c r="P45" s="142"/>
    </row>
    <row r="46" spans="1:16" x14ac:dyDescent="0.2">
      <c r="A46" s="142"/>
      <c r="B46" s="164"/>
      <c r="C46" s="165">
        <f t="shared" si="4"/>
        <v>2016</v>
      </c>
      <c r="D46" s="162">
        <f t="shared" si="5"/>
        <v>1</v>
      </c>
      <c r="E46" s="161">
        <f t="shared" si="0"/>
        <v>25</v>
      </c>
      <c r="F46" s="160">
        <f t="shared" si="1"/>
        <v>6836.2564658989131</v>
      </c>
      <c r="G46" s="158">
        <f t="shared" si="2"/>
        <v>2698.0075059858909</v>
      </c>
      <c r="H46" s="157">
        <f t="shared" si="6"/>
        <v>9534.2639718848041</v>
      </c>
      <c r="I46" s="156"/>
      <c r="J46" s="159">
        <f t="shared" si="7"/>
        <v>177044.00297869256</v>
      </c>
      <c r="K46" s="158">
        <f t="shared" si="8"/>
        <v>61312.596318427561</v>
      </c>
      <c r="L46" s="157">
        <f t="shared" si="9"/>
        <v>238356.59929712</v>
      </c>
      <c r="M46" s="156"/>
      <c r="N46" s="155">
        <f t="shared" si="3"/>
        <v>838687.40368157264</v>
      </c>
      <c r="O46" s="154"/>
      <c r="P46" s="142"/>
    </row>
    <row r="47" spans="1:16" x14ac:dyDescent="0.2">
      <c r="A47" s="142"/>
      <c r="B47" s="164"/>
      <c r="C47" s="165">
        <f t="shared" si="4"/>
        <v>2016</v>
      </c>
      <c r="D47" s="162">
        <f t="shared" si="5"/>
        <v>2</v>
      </c>
      <c r="E47" s="161">
        <f t="shared" si="0"/>
        <v>26</v>
      </c>
      <c r="F47" s="160">
        <f t="shared" si="1"/>
        <v>6814.3351549127783</v>
      </c>
      <c r="G47" s="158">
        <f t="shared" si="2"/>
        <v>2719.9288169720257</v>
      </c>
      <c r="H47" s="157">
        <f t="shared" si="6"/>
        <v>9534.2639718848041</v>
      </c>
      <c r="I47" s="156"/>
      <c r="J47" s="159">
        <f t="shared" si="7"/>
        <v>183858.33813360534</v>
      </c>
      <c r="K47" s="158">
        <f t="shared" si="8"/>
        <v>64032.525135399585</v>
      </c>
      <c r="L47" s="157">
        <f t="shared" si="9"/>
        <v>247890.8632690048</v>
      </c>
      <c r="M47" s="156"/>
      <c r="N47" s="155">
        <f t="shared" si="3"/>
        <v>835967.47486460058</v>
      </c>
      <c r="O47" s="154"/>
      <c r="P47" s="142"/>
    </row>
    <row r="48" spans="1:16" x14ac:dyDescent="0.2">
      <c r="A48" s="142"/>
      <c r="B48" s="164"/>
      <c r="C48" s="165">
        <f t="shared" si="4"/>
        <v>2016</v>
      </c>
      <c r="D48" s="162">
        <f t="shared" si="5"/>
        <v>3</v>
      </c>
      <c r="E48" s="161">
        <f t="shared" si="0"/>
        <v>27</v>
      </c>
      <c r="F48" s="160">
        <f t="shared" si="1"/>
        <v>6792.2357332748797</v>
      </c>
      <c r="G48" s="158">
        <f t="shared" si="2"/>
        <v>2742.0282386099243</v>
      </c>
      <c r="H48" s="157">
        <f t="shared" si="6"/>
        <v>9534.2639718848041</v>
      </c>
      <c r="I48" s="156"/>
      <c r="J48" s="159">
        <f t="shared" si="7"/>
        <v>190650.57386688021</v>
      </c>
      <c r="K48" s="158">
        <f t="shared" si="8"/>
        <v>66774.553374009512</v>
      </c>
      <c r="L48" s="157">
        <f t="shared" si="9"/>
        <v>257425.12724088959</v>
      </c>
      <c r="M48" s="156"/>
      <c r="N48" s="155">
        <f t="shared" si="3"/>
        <v>833225.44662599068</v>
      </c>
      <c r="O48" s="154"/>
      <c r="P48" s="142"/>
    </row>
    <row r="49" spans="1:16" x14ac:dyDescent="0.2">
      <c r="A49" s="142"/>
      <c r="B49" s="164"/>
      <c r="C49" s="165">
        <f t="shared" si="4"/>
        <v>2016</v>
      </c>
      <c r="D49" s="162">
        <f t="shared" si="5"/>
        <v>4</v>
      </c>
      <c r="E49" s="161">
        <f t="shared" si="0"/>
        <v>28</v>
      </c>
      <c r="F49" s="160">
        <f t="shared" si="1"/>
        <v>6769.9567538361744</v>
      </c>
      <c r="G49" s="158">
        <f t="shared" si="2"/>
        <v>2764.3072180486297</v>
      </c>
      <c r="H49" s="157">
        <f t="shared" si="6"/>
        <v>9534.2639718848041</v>
      </c>
      <c r="I49" s="156"/>
      <c r="J49" s="159">
        <f t="shared" si="7"/>
        <v>197420.5306207164</v>
      </c>
      <c r="K49" s="158">
        <f t="shared" si="8"/>
        <v>69538.860592058147</v>
      </c>
      <c r="L49" s="157">
        <f t="shared" si="9"/>
        <v>266959.39121277438</v>
      </c>
      <c r="M49" s="156"/>
      <c r="N49" s="155">
        <f t="shared" si="3"/>
        <v>830461.13940794207</v>
      </c>
      <c r="O49" s="154"/>
      <c r="P49" s="142"/>
    </row>
    <row r="50" spans="1:16" x14ac:dyDescent="0.2">
      <c r="A50" s="142"/>
      <c r="B50" s="164"/>
      <c r="C50" s="165">
        <f t="shared" si="4"/>
        <v>2016</v>
      </c>
      <c r="D50" s="162">
        <f t="shared" si="5"/>
        <v>5</v>
      </c>
      <c r="E50" s="161">
        <f t="shared" si="0"/>
        <v>29</v>
      </c>
      <c r="F50" s="160">
        <f t="shared" si="1"/>
        <v>6747.4967576895297</v>
      </c>
      <c r="G50" s="158">
        <f t="shared" si="2"/>
        <v>2786.7672141952744</v>
      </c>
      <c r="H50" s="157">
        <f t="shared" si="6"/>
        <v>9534.2639718848041</v>
      </c>
      <c r="I50" s="156"/>
      <c r="J50" s="159">
        <f t="shared" si="7"/>
        <v>204168.02737840594</v>
      </c>
      <c r="K50" s="158">
        <f t="shared" si="8"/>
        <v>72325.627806253426</v>
      </c>
      <c r="L50" s="157">
        <f t="shared" si="9"/>
        <v>276493.65518465918</v>
      </c>
      <c r="M50" s="156"/>
      <c r="N50" s="155">
        <f t="shared" si="3"/>
        <v>827674.37219374685</v>
      </c>
      <c r="O50" s="154"/>
      <c r="P50" s="142"/>
    </row>
    <row r="51" spans="1:16" x14ac:dyDescent="0.2">
      <c r="A51" s="142"/>
      <c r="B51" s="164"/>
      <c r="C51" s="165">
        <f t="shared" si="4"/>
        <v>2016</v>
      </c>
      <c r="D51" s="162">
        <f t="shared" si="5"/>
        <v>6</v>
      </c>
      <c r="E51" s="161">
        <f t="shared" si="0"/>
        <v>30</v>
      </c>
      <c r="F51" s="160">
        <f t="shared" si="1"/>
        <v>6724.8542740741932</v>
      </c>
      <c r="G51" s="158">
        <f t="shared" si="2"/>
        <v>2809.4096978106109</v>
      </c>
      <c r="H51" s="157">
        <f t="shared" si="6"/>
        <v>9534.2639718848041</v>
      </c>
      <c r="I51" s="156"/>
      <c r="J51" s="159">
        <f t="shared" si="7"/>
        <v>210892.88165248014</v>
      </c>
      <c r="K51" s="158">
        <f t="shared" si="8"/>
        <v>75135.037504064036</v>
      </c>
      <c r="L51" s="157">
        <f t="shared" si="9"/>
        <v>286027.91915654397</v>
      </c>
      <c r="M51" s="156"/>
      <c r="N51" s="155">
        <f t="shared" si="3"/>
        <v>824864.9624959362</v>
      </c>
      <c r="O51" s="154"/>
      <c r="P51" s="142"/>
    </row>
    <row r="52" spans="1:16" x14ac:dyDescent="0.2">
      <c r="A52" s="142"/>
      <c r="B52" s="164"/>
      <c r="C52" s="165">
        <f t="shared" si="4"/>
        <v>2016</v>
      </c>
      <c r="D52" s="162">
        <f t="shared" si="5"/>
        <v>7</v>
      </c>
      <c r="E52" s="161">
        <f t="shared" si="0"/>
        <v>31</v>
      </c>
      <c r="F52" s="160">
        <f t="shared" si="1"/>
        <v>6702.0278202794816</v>
      </c>
      <c r="G52" s="158">
        <f t="shared" si="2"/>
        <v>2832.2361516053224</v>
      </c>
      <c r="H52" s="157">
        <f t="shared" si="6"/>
        <v>9534.2639718848041</v>
      </c>
      <c r="I52" s="156"/>
      <c r="J52" s="159">
        <f t="shared" si="7"/>
        <v>217594.90947275961</v>
      </c>
      <c r="K52" s="158">
        <f t="shared" si="8"/>
        <v>77967.273655669356</v>
      </c>
      <c r="L52" s="157">
        <f t="shared" si="9"/>
        <v>295562.18312842876</v>
      </c>
      <c r="M52" s="156"/>
      <c r="N52" s="155">
        <f t="shared" si="3"/>
        <v>822032.72634433082</v>
      </c>
      <c r="O52" s="154"/>
      <c r="P52" s="142"/>
    </row>
    <row r="53" spans="1:16" x14ac:dyDescent="0.2">
      <c r="A53" s="142"/>
      <c r="B53" s="164"/>
      <c r="C53" s="165">
        <f t="shared" si="4"/>
        <v>2016</v>
      </c>
      <c r="D53" s="162">
        <f t="shared" si="5"/>
        <v>8</v>
      </c>
      <c r="E53" s="161">
        <f t="shared" si="0"/>
        <v>32</v>
      </c>
      <c r="F53" s="160">
        <f t="shared" si="1"/>
        <v>6679.0159015476884</v>
      </c>
      <c r="G53" s="158">
        <f t="shared" si="2"/>
        <v>2855.2480703371157</v>
      </c>
      <c r="H53" s="157">
        <f t="shared" si="6"/>
        <v>9534.2639718848041</v>
      </c>
      <c r="I53" s="156"/>
      <c r="J53" s="159">
        <f t="shared" si="7"/>
        <v>224273.92537430729</v>
      </c>
      <c r="K53" s="158">
        <f t="shared" si="8"/>
        <v>80822.521726006467</v>
      </c>
      <c r="L53" s="157">
        <f t="shared" si="9"/>
        <v>305096.44710031355</v>
      </c>
      <c r="M53" s="156"/>
      <c r="N53" s="155">
        <f t="shared" si="3"/>
        <v>819177.47827399371</v>
      </c>
      <c r="O53" s="154"/>
      <c r="P53" s="142"/>
    </row>
    <row r="54" spans="1:16" x14ac:dyDescent="0.2">
      <c r="A54" s="142"/>
      <c r="B54" s="164"/>
      <c r="C54" s="165">
        <f t="shared" si="4"/>
        <v>2016</v>
      </c>
      <c r="D54" s="162">
        <f t="shared" si="5"/>
        <v>9</v>
      </c>
      <c r="E54" s="161">
        <f t="shared" ref="E54:E81" si="10">+E53+1</f>
        <v>33</v>
      </c>
      <c r="F54" s="160">
        <f t="shared" ref="F54:F81" si="11">IF($G$10&lt;E54,0,+N53*($G$11/12))</f>
        <v>6655.8170109761995</v>
      </c>
      <c r="G54" s="158">
        <f t="shared" ref="G54:G81" si="12">IF($G$10&lt;E54,0,+$G$13-F54)</f>
        <v>2878.4469609086045</v>
      </c>
      <c r="H54" s="157">
        <f t="shared" si="6"/>
        <v>9534.2639718848041</v>
      </c>
      <c r="I54" s="156"/>
      <c r="J54" s="159">
        <f t="shared" si="7"/>
        <v>230929.74238528349</v>
      </c>
      <c r="K54" s="158">
        <f t="shared" si="8"/>
        <v>83700.968686915076</v>
      </c>
      <c r="L54" s="157">
        <f t="shared" si="9"/>
        <v>314630.71107219835</v>
      </c>
      <c r="M54" s="156"/>
      <c r="N54" s="155">
        <f t="shared" ref="N54:N81" si="13">IF(G54=0,0,+N53-G54)</f>
        <v>816299.03131308511</v>
      </c>
      <c r="O54" s="154"/>
      <c r="P54" s="142"/>
    </row>
    <row r="55" spans="1:16" x14ac:dyDescent="0.2">
      <c r="A55" s="142"/>
      <c r="B55" s="164"/>
      <c r="C55" s="165">
        <f t="shared" ref="C55:C81" si="14">IF(D55&lt;D54,+C54+1,+C54)</f>
        <v>2016</v>
      </c>
      <c r="D55" s="162">
        <f t="shared" ref="D55:D81" si="15">IF(+D54+1&gt;12,1,+D54+1)</f>
        <v>10</v>
      </c>
      <c r="E55" s="161">
        <f t="shared" si="10"/>
        <v>34</v>
      </c>
      <c r="F55" s="160">
        <f t="shared" si="11"/>
        <v>6632.4296294188171</v>
      </c>
      <c r="G55" s="158">
        <f t="shared" si="12"/>
        <v>2901.834342465987</v>
      </c>
      <c r="H55" s="157">
        <f t="shared" ref="H55:H81" si="16">IF($G$10&lt;E55,0,+F55+G55)</f>
        <v>9534.2639718848041</v>
      </c>
      <c r="I55" s="156"/>
      <c r="J55" s="159">
        <f t="shared" ref="J55:J81" si="17">IF(F55=0,0,+J54+F55)</f>
        <v>237562.17201470232</v>
      </c>
      <c r="K55" s="158">
        <f t="shared" ref="K55:K81" si="18">IF(G55=0,0,+K54+G55)</f>
        <v>86602.803029381059</v>
      </c>
      <c r="L55" s="157">
        <f t="shared" ref="L55:L81" si="19">IF(H55=0,0,+L54+H55)</f>
        <v>324164.97504408314</v>
      </c>
      <c r="M55" s="156"/>
      <c r="N55" s="155">
        <f t="shared" si="13"/>
        <v>813397.19697061914</v>
      </c>
      <c r="O55" s="154"/>
      <c r="P55" s="142"/>
    </row>
    <row r="56" spans="1:16" x14ac:dyDescent="0.2">
      <c r="A56" s="142"/>
      <c r="B56" s="164"/>
      <c r="C56" s="165">
        <f t="shared" si="14"/>
        <v>2016</v>
      </c>
      <c r="D56" s="162">
        <f t="shared" si="15"/>
        <v>11</v>
      </c>
      <c r="E56" s="161">
        <f t="shared" si="10"/>
        <v>35</v>
      </c>
      <c r="F56" s="160">
        <f t="shared" si="11"/>
        <v>6608.8522253862811</v>
      </c>
      <c r="G56" s="158">
        <f t="shared" si="12"/>
        <v>2925.4117464985229</v>
      </c>
      <c r="H56" s="157">
        <f t="shared" si="16"/>
        <v>9534.2639718848041</v>
      </c>
      <c r="I56" s="156"/>
      <c r="J56" s="159">
        <f t="shared" si="17"/>
        <v>244171.02424008859</v>
      </c>
      <c r="K56" s="158">
        <f t="shared" si="18"/>
        <v>89528.214775879576</v>
      </c>
      <c r="L56" s="157">
        <f t="shared" si="19"/>
        <v>333699.23901596793</v>
      </c>
      <c r="M56" s="156"/>
      <c r="N56" s="155">
        <f t="shared" si="13"/>
        <v>810471.7852241206</v>
      </c>
      <c r="O56" s="154"/>
      <c r="P56" s="142"/>
    </row>
    <row r="57" spans="1:16" x14ac:dyDescent="0.2">
      <c r="A57" s="142"/>
      <c r="B57" s="164"/>
      <c r="C57" s="165">
        <f t="shared" si="14"/>
        <v>2016</v>
      </c>
      <c r="D57" s="162">
        <f t="shared" si="15"/>
        <v>12</v>
      </c>
      <c r="E57" s="161">
        <f t="shared" si="10"/>
        <v>36</v>
      </c>
      <c r="F57" s="160">
        <f t="shared" si="11"/>
        <v>6585.0832549459801</v>
      </c>
      <c r="G57" s="158">
        <f t="shared" si="12"/>
        <v>2949.1807169388239</v>
      </c>
      <c r="H57" s="157">
        <f t="shared" si="16"/>
        <v>9534.2639718848041</v>
      </c>
      <c r="I57" s="156"/>
      <c r="J57" s="159">
        <f t="shared" si="17"/>
        <v>250756.10749503458</v>
      </c>
      <c r="K57" s="158">
        <f t="shared" si="18"/>
        <v>92477.395492818396</v>
      </c>
      <c r="L57" s="157">
        <f t="shared" si="19"/>
        <v>343233.50298785273</v>
      </c>
      <c r="M57" s="156"/>
      <c r="N57" s="155">
        <f t="shared" si="13"/>
        <v>807522.60450718179</v>
      </c>
      <c r="O57" s="154"/>
      <c r="P57" s="142"/>
    </row>
    <row r="58" spans="1:16" x14ac:dyDescent="0.2">
      <c r="A58" s="142"/>
      <c r="B58" s="164"/>
      <c r="C58" s="165">
        <f t="shared" si="14"/>
        <v>2017</v>
      </c>
      <c r="D58" s="162">
        <f t="shared" si="15"/>
        <v>1</v>
      </c>
      <c r="E58" s="161">
        <f t="shared" si="10"/>
        <v>37</v>
      </c>
      <c r="F58" s="160">
        <f t="shared" si="11"/>
        <v>6561.121161620852</v>
      </c>
      <c r="G58" s="158">
        <f t="shared" si="12"/>
        <v>2973.142810263952</v>
      </c>
      <c r="H58" s="157">
        <f t="shared" si="16"/>
        <v>9534.2639718848041</v>
      </c>
      <c r="I58" s="156"/>
      <c r="J58" s="159">
        <f t="shared" si="17"/>
        <v>257317.22865665544</v>
      </c>
      <c r="K58" s="158">
        <f t="shared" si="18"/>
        <v>95450.538303082343</v>
      </c>
      <c r="L58" s="157">
        <f t="shared" si="19"/>
        <v>352767.76695973752</v>
      </c>
      <c r="M58" s="156"/>
      <c r="N58" s="155">
        <f t="shared" si="13"/>
        <v>804549.46169691789</v>
      </c>
      <c r="O58" s="154"/>
      <c r="P58" s="142"/>
    </row>
    <row r="59" spans="1:16" x14ac:dyDescent="0.2">
      <c r="A59" s="142"/>
      <c r="B59" s="164"/>
      <c r="C59" s="165">
        <f t="shared" si="14"/>
        <v>2017</v>
      </c>
      <c r="D59" s="162">
        <f t="shared" si="15"/>
        <v>2</v>
      </c>
      <c r="E59" s="161">
        <f t="shared" si="10"/>
        <v>38</v>
      </c>
      <c r="F59" s="160">
        <f t="shared" si="11"/>
        <v>6536.9643762874584</v>
      </c>
      <c r="G59" s="158">
        <f t="shared" si="12"/>
        <v>2997.2995955973456</v>
      </c>
      <c r="H59" s="157">
        <f t="shared" si="16"/>
        <v>9534.2639718848041</v>
      </c>
      <c r="I59" s="156"/>
      <c r="J59" s="159">
        <f t="shared" si="17"/>
        <v>263854.19303294289</v>
      </c>
      <c r="K59" s="158">
        <f t="shared" si="18"/>
        <v>98447.837898679689</v>
      </c>
      <c r="L59" s="157">
        <f t="shared" si="19"/>
        <v>362302.03093162231</v>
      </c>
      <c r="M59" s="156"/>
      <c r="N59" s="155">
        <f t="shared" si="13"/>
        <v>801552.16210132057</v>
      </c>
      <c r="O59" s="154"/>
      <c r="P59" s="142"/>
    </row>
    <row r="60" spans="1:16" x14ac:dyDescent="0.2">
      <c r="A60" s="142"/>
      <c r="B60" s="164"/>
      <c r="C60" s="165">
        <f t="shared" si="14"/>
        <v>2017</v>
      </c>
      <c r="D60" s="162">
        <f t="shared" si="15"/>
        <v>3</v>
      </c>
      <c r="E60" s="161">
        <f t="shared" si="10"/>
        <v>39</v>
      </c>
      <c r="F60" s="160">
        <f t="shared" si="11"/>
        <v>6512.6113170732297</v>
      </c>
      <c r="G60" s="158">
        <f t="shared" si="12"/>
        <v>3021.6526548115744</v>
      </c>
      <c r="H60" s="157">
        <f t="shared" si="16"/>
        <v>9534.2639718848041</v>
      </c>
      <c r="I60" s="156"/>
      <c r="J60" s="159">
        <f t="shared" si="17"/>
        <v>270366.80435001611</v>
      </c>
      <c r="K60" s="158">
        <f t="shared" si="18"/>
        <v>101469.49055349127</v>
      </c>
      <c r="L60" s="157">
        <f t="shared" si="19"/>
        <v>371836.29490350711</v>
      </c>
      <c r="M60" s="156"/>
      <c r="N60" s="155">
        <f t="shared" si="13"/>
        <v>798530.50944650895</v>
      </c>
      <c r="O60" s="154"/>
      <c r="P60" s="142"/>
    </row>
    <row r="61" spans="1:16" x14ac:dyDescent="0.2">
      <c r="A61" s="142"/>
      <c r="B61" s="164"/>
      <c r="C61" s="165">
        <f t="shared" si="14"/>
        <v>2017</v>
      </c>
      <c r="D61" s="162">
        <f t="shared" si="15"/>
        <v>4</v>
      </c>
      <c r="E61" s="161">
        <f t="shared" si="10"/>
        <v>40</v>
      </c>
      <c r="F61" s="160">
        <f t="shared" si="11"/>
        <v>6488.0603892528852</v>
      </c>
      <c r="G61" s="158">
        <f t="shared" si="12"/>
        <v>3046.2035826319188</v>
      </c>
      <c r="H61" s="157">
        <f t="shared" si="16"/>
        <v>9534.2639718848041</v>
      </c>
      <c r="I61" s="156"/>
      <c r="J61" s="159">
        <f t="shared" si="17"/>
        <v>276854.86473926902</v>
      </c>
      <c r="K61" s="158">
        <f t="shared" si="18"/>
        <v>104515.69413612319</v>
      </c>
      <c r="L61" s="157">
        <f t="shared" si="19"/>
        <v>381370.5588753919</v>
      </c>
      <c r="M61" s="156"/>
      <c r="N61" s="155">
        <f t="shared" si="13"/>
        <v>795484.30586387706</v>
      </c>
      <c r="O61" s="154"/>
      <c r="P61" s="142"/>
    </row>
    <row r="62" spans="1:16" x14ac:dyDescent="0.2">
      <c r="A62" s="142"/>
      <c r="B62" s="164"/>
      <c r="C62" s="165">
        <f t="shared" si="14"/>
        <v>2017</v>
      </c>
      <c r="D62" s="162">
        <f t="shared" si="15"/>
        <v>5</v>
      </c>
      <c r="E62" s="161">
        <f t="shared" si="10"/>
        <v>41</v>
      </c>
      <c r="F62" s="160">
        <f t="shared" si="11"/>
        <v>6463.3099851440011</v>
      </c>
      <c r="G62" s="158">
        <f t="shared" si="12"/>
        <v>3070.953986740803</v>
      </c>
      <c r="H62" s="157">
        <f t="shared" si="16"/>
        <v>9534.2639718848041</v>
      </c>
      <c r="I62" s="156"/>
      <c r="J62" s="159">
        <f t="shared" si="17"/>
        <v>283318.17472441302</v>
      </c>
      <c r="K62" s="158">
        <f t="shared" si="18"/>
        <v>107586.64812286399</v>
      </c>
      <c r="L62" s="157">
        <f t="shared" si="19"/>
        <v>390904.82284727669</v>
      </c>
      <c r="M62" s="156"/>
      <c r="N62" s="155">
        <f t="shared" si="13"/>
        <v>792413.35187713627</v>
      </c>
      <c r="O62" s="154"/>
      <c r="P62" s="142"/>
    </row>
    <row r="63" spans="1:16" x14ac:dyDescent="0.2">
      <c r="A63" s="142"/>
      <c r="B63" s="164"/>
      <c r="C63" s="165">
        <f t="shared" si="14"/>
        <v>2017</v>
      </c>
      <c r="D63" s="162">
        <f t="shared" si="15"/>
        <v>6</v>
      </c>
      <c r="E63" s="161">
        <f t="shared" si="10"/>
        <v>42</v>
      </c>
      <c r="F63" s="160">
        <f t="shared" si="11"/>
        <v>6438.358484001732</v>
      </c>
      <c r="G63" s="158">
        <f t="shared" si="12"/>
        <v>3095.9054878830721</v>
      </c>
      <c r="H63" s="157">
        <f t="shared" si="16"/>
        <v>9534.2639718848041</v>
      </c>
      <c r="I63" s="156"/>
      <c r="J63" s="159">
        <f t="shared" si="17"/>
        <v>289756.53320841474</v>
      </c>
      <c r="K63" s="158">
        <f t="shared" si="18"/>
        <v>110682.55361074707</v>
      </c>
      <c r="L63" s="157">
        <f t="shared" si="19"/>
        <v>400439.08681916149</v>
      </c>
      <c r="M63" s="156"/>
      <c r="N63" s="155">
        <f t="shared" si="13"/>
        <v>789317.44638925325</v>
      </c>
      <c r="O63" s="154"/>
      <c r="P63" s="142"/>
    </row>
    <row r="64" spans="1:16" x14ac:dyDescent="0.2">
      <c r="A64" s="142"/>
      <c r="B64" s="164"/>
      <c r="C64" s="165">
        <f t="shared" si="14"/>
        <v>2017</v>
      </c>
      <c r="D64" s="162">
        <f t="shared" si="15"/>
        <v>7</v>
      </c>
      <c r="E64" s="161">
        <f t="shared" si="10"/>
        <v>43</v>
      </c>
      <c r="F64" s="160">
        <f t="shared" si="11"/>
        <v>6413.2042519126826</v>
      </c>
      <c r="G64" s="158">
        <f t="shared" si="12"/>
        <v>3121.0597199721215</v>
      </c>
      <c r="H64" s="157">
        <f t="shared" si="16"/>
        <v>9534.2639718848041</v>
      </c>
      <c r="I64" s="156"/>
      <c r="J64" s="159">
        <f t="shared" si="17"/>
        <v>296169.73746032739</v>
      </c>
      <c r="K64" s="158">
        <f t="shared" si="18"/>
        <v>113803.61333071919</v>
      </c>
      <c r="L64" s="157">
        <f t="shared" si="19"/>
        <v>409973.35079104628</v>
      </c>
      <c r="M64" s="156"/>
      <c r="N64" s="155">
        <f t="shared" si="13"/>
        <v>786196.38666928117</v>
      </c>
      <c r="O64" s="154"/>
      <c r="P64" s="142"/>
    </row>
    <row r="65" spans="1:16" x14ac:dyDescent="0.2">
      <c r="A65" s="142"/>
      <c r="B65" s="164"/>
      <c r="C65" s="165">
        <f t="shared" si="14"/>
        <v>2017</v>
      </c>
      <c r="D65" s="162">
        <f t="shared" si="15"/>
        <v>8</v>
      </c>
      <c r="E65" s="161">
        <f t="shared" si="10"/>
        <v>44</v>
      </c>
      <c r="F65" s="160">
        <f t="shared" si="11"/>
        <v>6387.8456416879098</v>
      </c>
      <c r="G65" s="158">
        <f t="shared" si="12"/>
        <v>3146.4183301968942</v>
      </c>
      <c r="H65" s="157">
        <f t="shared" si="16"/>
        <v>9534.2639718848041</v>
      </c>
      <c r="I65" s="156"/>
      <c r="J65" s="159">
        <f t="shared" si="17"/>
        <v>302557.58310201531</v>
      </c>
      <c r="K65" s="158">
        <f t="shared" si="18"/>
        <v>116950.03166091608</v>
      </c>
      <c r="L65" s="157">
        <f t="shared" si="19"/>
        <v>419507.61476293107</v>
      </c>
      <c r="M65" s="156"/>
      <c r="N65" s="155">
        <f t="shared" si="13"/>
        <v>783049.9683390843</v>
      </c>
      <c r="O65" s="154"/>
      <c r="P65" s="142"/>
    </row>
    <row r="66" spans="1:16" x14ac:dyDescent="0.2">
      <c r="A66" s="142"/>
      <c r="B66" s="164"/>
      <c r="C66" s="165">
        <f t="shared" si="14"/>
        <v>2017</v>
      </c>
      <c r="D66" s="162">
        <f t="shared" si="15"/>
        <v>9</v>
      </c>
      <c r="E66" s="161">
        <f t="shared" si="10"/>
        <v>45</v>
      </c>
      <c r="F66" s="160">
        <f t="shared" si="11"/>
        <v>6362.2809927550597</v>
      </c>
      <c r="G66" s="158">
        <f t="shared" si="12"/>
        <v>3171.9829791297443</v>
      </c>
      <c r="H66" s="157">
        <f t="shared" si="16"/>
        <v>9534.2639718848041</v>
      </c>
      <c r="I66" s="156"/>
      <c r="J66" s="159">
        <f t="shared" si="17"/>
        <v>308919.8640947704</v>
      </c>
      <c r="K66" s="158">
        <f t="shared" si="18"/>
        <v>120122.01464004582</v>
      </c>
      <c r="L66" s="157">
        <f t="shared" si="19"/>
        <v>429041.87873481587</v>
      </c>
      <c r="M66" s="156"/>
      <c r="N66" s="155">
        <f t="shared" si="13"/>
        <v>779877.98535995453</v>
      </c>
      <c r="O66" s="154"/>
      <c r="P66" s="142"/>
    </row>
    <row r="67" spans="1:16" x14ac:dyDescent="0.2">
      <c r="A67" s="142"/>
      <c r="B67" s="164"/>
      <c r="C67" s="165">
        <f t="shared" si="14"/>
        <v>2017</v>
      </c>
      <c r="D67" s="162">
        <f t="shared" si="15"/>
        <v>10</v>
      </c>
      <c r="E67" s="161">
        <f t="shared" si="10"/>
        <v>46</v>
      </c>
      <c r="F67" s="160">
        <f t="shared" si="11"/>
        <v>6336.5086310496308</v>
      </c>
      <c r="G67" s="158">
        <f t="shared" si="12"/>
        <v>3197.7553408351732</v>
      </c>
      <c r="H67" s="157">
        <f t="shared" si="16"/>
        <v>9534.2639718848041</v>
      </c>
      <c r="I67" s="156"/>
      <c r="J67" s="159">
        <f t="shared" si="17"/>
        <v>315256.37272582005</v>
      </c>
      <c r="K67" s="158">
        <f t="shared" si="18"/>
        <v>123319.76998088098</v>
      </c>
      <c r="L67" s="157">
        <f t="shared" si="19"/>
        <v>438576.14270670066</v>
      </c>
      <c r="M67" s="156"/>
      <c r="N67" s="155">
        <f t="shared" si="13"/>
        <v>776680.23001911934</v>
      </c>
      <c r="O67" s="154"/>
      <c r="P67" s="142"/>
    </row>
    <row r="68" spans="1:16" x14ac:dyDescent="0.2">
      <c r="A68" s="142"/>
      <c r="B68" s="164"/>
      <c r="C68" s="165">
        <f t="shared" si="14"/>
        <v>2017</v>
      </c>
      <c r="D68" s="162">
        <f t="shared" si="15"/>
        <v>11</v>
      </c>
      <c r="E68" s="161">
        <f t="shared" si="10"/>
        <v>47</v>
      </c>
      <c r="F68" s="160">
        <f t="shared" si="11"/>
        <v>6310.5268689053446</v>
      </c>
      <c r="G68" s="158">
        <f t="shared" si="12"/>
        <v>3223.7371029794595</v>
      </c>
      <c r="H68" s="157">
        <f t="shared" si="16"/>
        <v>9534.2639718848041</v>
      </c>
      <c r="I68" s="156"/>
      <c r="J68" s="159">
        <f t="shared" si="17"/>
        <v>321566.8995947254</v>
      </c>
      <c r="K68" s="158">
        <f t="shared" si="18"/>
        <v>126543.50708386044</v>
      </c>
      <c r="L68" s="157">
        <f t="shared" si="19"/>
        <v>448110.40667858545</v>
      </c>
      <c r="M68" s="156"/>
      <c r="N68" s="155">
        <f t="shared" si="13"/>
        <v>773456.49291613989</v>
      </c>
      <c r="O68" s="154"/>
      <c r="P68" s="142"/>
    </row>
    <row r="69" spans="1:16" x14ac:dyDescent="0.2">
      <c r="A69" s="142"/>
      <c r="B69" s="164"/>
      <c r="C69" s="165">
        <f t="shared" si="14"/>
        <v>2017</v>
      </c>
      <c r="D69" s="162">
        <f t="shared" si="15"/>
        <v>12</v>
      </c>
      <c r="E69" s="161">
        <f t="shared" si="10"/>
        <v>48</v>
      </c>
      <c r="F69" s="160">
        <f t="shared" si="11"/>
        <v>6284.3340049436365</v>
      </c>
      <c r="G69" s="158">
        <f t="shared" si="12"/>
        <v>3249.9299669411675</v>
      </c>
      <c r="H69" s="157">
        <f t="shared" si="16"/>
        <v>9534.2639718848041</v>
      </c>
      <c r="I69" s="156"/>
      <c r="J69" s="159">
        <f t="shared" si="17"/>
        <v>327851.23359966901</v>
      </c>
      <c r="K69" s="158">
        <f t="shared" si="18"/>
        <v>129793.43705080161</v>
      </c>
      <c r="L69" s="157">
        <f t="shared" si="19"/>
        <v>457644.67065047025</v>
      </c>
      <c r="M69" s="156"/>
      <c r="N69" s="155">
        <f t="shared" si="13"/>
        <v>770206.56294919876</v>
      </c>
      <c r="O69" s="154"/>
      <c r="P69" s="142"/>
    </row>
    <row r="70" spans="1:16" x14ac:dyDescent="0.2">
      <c r="A70" s="142"/>
      <c r="B70" s="164"/>
      <c r="C70" s="165">
        <f t="shared" si="14"/>
        <v>2018</v>
      </c>
      <c r="D70" s="162">
        <f t="shared" si="15"/>
        <v>1</v>
      </c>
      <c r="E70" s="161">
        <f t="shared" si="10"/>
        <v>49</v>
      </c>
      <c r="F70" s="160">
        <f t="shared" si="11"/>
        <v>6257.92832396224</v>
      </c>
      <c r="G70" s="158">
        <f t="shared" si="12"/>
        <v>3276.335647922564</v>
      </c>
      <c r="H70" s="157">
        <f t="shared" si="16"/>
        <v>9534.2639718848041</v>
      </c>
      <c r="I70" s="156"/>
      <c r="J70" s="159">
        <f t="shared" si="17"/>
        <v>334109.16192363127</v>
      </c>
      <c r="K70" s="158">
        <f t="shared" si="18"/>
        <v>133069.77269872418</v>
      </c>
      <c r="L70" s="157">
        <f t="shared" si="19"/>
        <v>467178.93462235504</v>
      </c>
      <c r="M70" s="156"/>
      <c r="N70" s="155">
        <f t="shared" si="13"/>
        <v>766930.22730127617</v>
      </c>
      <c r="O70" s="154"/>
      <c r="P70" s="142"/>
    </row>
    <row r="71" spans="1:16" x14ac:dyDescent="0.2">
      <c r="A71" s="142"/>
      <c r="B71" s="164"/>
      <c r="C71" s="165">
        <f t="shared" si="14"/>
        <v>2018</v>
      </c>
      <c r="D71" s="162">
        <f t="shared" si="15"/>
        <v>2</v>
      </c>
      <c r="E71" s="161">
        <f t="shared" si="10"/>
        <v>50</v>
      </c>
      <c r="F71" s="160">
        <f t="shared" si="11"/>
        <v>6231.3080968228687</v>
      </c>
      <c r="G71" s="158">
        <f t="shared" si="12"/>
        <v>3302.9558750619353</v>
      </c>
      <c r="H71" s="157">
        <f t="shared" si="16"/>
        <v>9534.2639718848041</v>
      </c>
      <c r="I71" s="156"/>
      <c r="J71" s="159">
        <f t="shared" si="17"/>
        <v>340340.47002045414</v>
      </c>
      <c r="K71" s="158">
        <f t="shared" si="18"/>
        <v>136372.72857378612</v>
      </c>
      <c r="L71" s="157">
        <f t="shared" si="19"/>
        <v>476713.19859423983</v>
      </c>
      <c r="M71" s="156"/>
      <c r="N71" s="155">
        <f t="shared" si="13"/>
        <v>763627.27142621425</v>
      </c>
      <c r="O71" s="154"/>
      <c r="P71" s="142"/>
    </row>
    <row r="72" spans="1:16" x14ac:dyDescent="0.2">
      <c r="A72" s="142"/>
      <c r="B72" s="164"/>
      <c r="C72" s="165">
        <f t="shared" si="14"/>
        <v>2018</v>
      </c>
      <c r="D72" s="162">
        <f t="shared" si="15"/>
        <v>3</v>
      </c>
      <c r="E72" s="161">
        <f t="shared" si="10"/>
        <v>51</v>
      </c>
      <c r="F72" s="160">
        <f t="shared" si="11"/>
        <v>6204.4715803379913</v>
      </c>
      <c r="G72" s="158">
        <f t="shared" si="12"/>
        <v>3329.7923915468127</v>
      </c>
      <c r="H72" s="157">
        <f t="shared" si="16"/>
        <v>9534.2639718848041</v>
      </c>
      <c r="I72" s="156"/>
      <c r="J72" s="159">
        <f t="shared" si="17"/>
        <v>346544.94160079211</v>
      </c>
      <c r="K72" s="158">
        <f t="shared" si="18"/>
        <v>139702.52096533292</v>
      </c>
      <c r="L72" s="157">
        <f t="shared" si="19"/>
        <v>486247.46256612462</v>
      </c>
      <c r="M72" s="156"/>
      <c r="N72" s="155">
        <f t="shared" si="13"/>
        <v>760297.47903466749</v>
      </c>
      <c r="O72" s="154"/>
      <c r="P72" s="142"/>
    </row>
    <row r="73" spans="1:16" x14ac:dyDescent="0.2">
      <c r="A73" s="142"/>
      <c r="B73" s="164"/>
      <c r="C73" s="165">
        <f t="shared" si="14"/>
        <v>2018</v>
      </c>
      <c r="D73" s="162">
        <f t="shared" si="15"/>
        <v>4</v>
      </c>
      <c r="E73" s="161">
        <f t="shared" si="10"/>
        <v>52</v>
      </c>
      <c r="F73" s="160">
        <f t="shared" si="11"/>
        <v>6177.4170171566739</v>
      </c>
      <c r="G73" s="158">
        <f t="shared" si="12"/>
        <v>3356.8469547281302</v>
      </c>
      <c r="H73" s="157">
        <f t="shared" si="16"/>
        <v>9534.2639718848041</v>
      </c>
      <c r="I73" s="156"/>
      <c r="J73" s="159">
        <f t="shared" si="17"/>
        <v>352722.35861794878</v>
      </c>
      <c r="K73" s="158">
        <f t="shared" si="18"/>
        <v>143059.36792006105</v>
      </c>
      <c r="L73" s="157">
        <f t="shared" si="19"/>
        <v>495781.72653800942</v>
      </c>
      <c r="M73" s="156"/>
      <c r="N73" s="155">
        <f t="shared" si="13"/>
        <v>756940.63207993936</v>
      </c>
      <c r="O73" s="154"/>
      <c r="P73" s="142"/>
    </row>
    <row r="74" spans="1:16" x14ac:dyDescent="0.2">
      <c r="A74" s="142"/>
      <c r="B74" s="164"/>
      <c r="C74" s="165">
        <f t="shared" si="14"/>
        <v>2018</v>
      </c>
      <c r="D74" s="162">
        <f t="shared" si="15"/>
        <v>5</v>
      </c>
      <c r="E74" s="161">
        <f t="shared" si="10"/>
        <v>53</v>
      </c>
      <c r="F74" s="160">
        <f t="shared" si="11"/>
        <v>6150.1426356495076</v>
      </c>
      <c r="G74" s="158">
        <f t="shared" si="12"/>
        <v>3384.1213362352964</v>
      </c>
      <c r="H74" s="157">
        <f t="shared" si="16"/>
        <v>9534.2639718848041</v>
      </c>
      <c r="I74" s="156"/>
      <c r="J74" s="159">
        <f t="shared" si="17"/>
        <v>358872.50125359831</v>
      </c>
      <c r="K74" s="158">
        <f t="shared" si="18"/>
        <v>146443.48925629634</v>
      </c>
      <c r="L74" s="157">
        <f t="shared" si="19"/>
        <v>505315.99050989421</v>
      </c>
      <c r="M74" s="156"/>
      <c r="N74" s="155">
        <f t="shared" si="13"/>
        <v>753556.51074370404</v>
      </c>
      <c r="O74" s="154"/>
      <c r="P74" s="142"/>
    </row>
    <row r="75" spans="1:16" x14ac:dyDescent="0.2">
      <c r="A75" s="142"/>
      <c r="B75" s="164"/>
      <c r="C75" s="165">
        <f t="shared" si="14"/>
        <v>2018</v>
      </c>
      <c r="D75" s="162">
        <f t="shared" si="15"/>
        <v>6</v>
      </c>
      <c r="E75" s="161">
        <f t="shared" si="10"/>
        <v>54</v>
      </c>
      <c r="F75" s="160">
        <f t="shared" si="11"/>
        <v>6122.6466497925958</v>
      </c>
      <c r="G75" s="158">
        <f t="shared" si="12"/>
        <v>3411.6173220922083</v>
      </c>
      <c r="H75" s="157">
        <f t="shared" si="16"/>
        <v>9534.2639718848041</v>
      </c>
      <c r="I75" s="156"/>
      <c r="J75" s="159">
        <f t="shared" si="17"/>
        <v>364995.14790339093</v>
      </c>
      <c r="K75" s="158">
        <f t="shared" si="18"/>
        <v>149855.10657838854</v>
      </c>
      <c r="L75" s="157">
        <f t="shared" si="19"/>
        <v>514850.254481779</v>
      </c>
      <c r="M75" s="156"/>
      <c r="N75" s="155">
        <f t="shared" si="13"/>
        <v>750144.89342161187</v>
      </c>
      <c r="O75" s="154"/>
      <c r="P75" s="142"/>
    </row>
    <row r="76" spans="1:16" x14ac:dyDescent="0.2">
      <c r="A76" s="142"/>
      <c r="B76" s="164"/>
      <c r="C76" s="165">
        <f t="shared" si="14"/>
        <v>2018</v>
      </c>
      <c r="D76" s="162">
        <f t="shared" si="15"/>
        <v>7</v>
      </c>
      <c r="E76" s="161">
        <f t="shared" si="10"/>
        <v>55</v>
      </c>
      <c r="F76" s="160">
        <f t="shared" si="11"/>
        <v>6094.9272590505971</v>
      </c>
      <c r="G76" s="158">
        <f t="shared" si="12"/>
        <v>3439.336712834207</v>
      </c>
      <c r="H76" s="157">
        <f t="shared" si="16"/>
        <v>9534.2639718848041</v>
      </c>
      <c r="I76" s="156"/>
      <c r="J76" s="159">
        <f t="shared" si="17"/>
        <v>371090.07516244153</v>
      </c>
      <c r="K76" s="158">
        <f t="shared" si="18"/>
        <v>153294.44329122273</v>
      </c>
      <c r="L76" s="157">
        <f t="shared" si="19"/>
        <v>524384.5184536638</v>
      </c>
      <c r="M76" s="156"/>
      <c r="N76" s="155">
        <f t="shared" si="13"/>
        <v>746705.55670877767</v>
      </c>
      <c r="O76" s="154"/>
      <c r="P76" s="142"/>
    </row>
    <row r="77" spans="1:16" x14ac:dyDescent="0.2">
      <c r="A77" s="142"/>
      <c r="B77" s="164"/>
      <c r="C77" s="165">
        <f t="shared" si="14"/>
        <v>2018</v>
      </c>
      <c r="D77" s="162">
        <f t="shared" si="15"/>
        <v>8</v>
      </c>
      <c r="E77" s="161">
        <f t="shared" si="10"/>
        <v>56</v>
      </c>
      <c r="F77" s="160">
        <f t="shared" si="11"/>
        <v>6066.9826482588187</v>
      </c>
      <c r="G77" s="158">
        <f t="shared" si="12"/>
        <v>3467.2813236259854</v>
      </c>
      <c r="H77" s="157">
        <f t="shared" si="16"/>
        <v>9534.2639718848041</v>
      </c>
      <c r="I77" s="156"/>
      <c r="J77" s="159">
        <f t="shared" si="17"/>
        <v>377157.05781070032</v>
      </c>
      <c r="K77" s="158">
        <f t="shared" si="18"/>
        <v>156761.72461484873</v>
      </c>
      <c r="L77" s="157">
        <f t="shared" si="19"/>
        <v>533918.78242554865</v>
      </c>
      <c r="M77" s="156"/>
      <c r="N77" s="155">
        <f t="shared" si="13"/>
        <v>743238.27538515173</v>
      </c>
      <c r="O77" s="154"/>
      <c r="P77" s="142"/>
    </row>
    <row r="78" spans="1:16" x14ac:dyDescent="0.2">
      <c r="A78" s="142"/>
      <c r="B78" s="164"/>
      <c r="C78" s="165">
        <f t="shared" si="14"/>
        <v>2018</v>
      </c>
      <c r="D78" s="162">
        <f t="shared" si="15"/>
        <v>9</v>
      </c>
      <c r="E78" s="161">
        <f t="shared" si="10"/>
        <v>57</v>
      </c>
      <c r="F78" s="160">
        <f t="shared" si="11"/>
        <v>6038.8109875043583</v>
      </c>
      <c r="G78" s="158">
        <f t="shared" si="12"/>
        <v>3495.4529843804457</v>
      </c>
      <c r="H78" s="157">
        <f t="shared" si="16"/>
        <v>9534.2639718848041</v>
      </c>
      <c r="I78" s="156"/>
      <c r="J78" s="159">
        <f t="shared" si="17"/>
        <v>383195.8687982047</v>
      </c>
      <c r="K78" s="158">
        <f t="shared" si="18"/>
        <v>160257.17759922918</v>
      </c>
      <c r="L78" s="157">
        <f t="shared" si="19"/>
        <v>543453.0463974335</v>
      </c>
      <c r="M78" s="156"/>
      <c r="N78" s="155">
        <f t="shared" si="13"/>
        <v>739742.82240077131</v>
      </c>
      <c r="O78" s="154"/>
      <c r="P78" s="142"/>
    </row>
    <row r="79" spans="1:16" x14ac:dyDescent="0.2">
      <c r="A79" s="142"/>
      <c r="B79" s="164"/>
      <c r="C79" s="165">
        <f t="shared" si="14"/>
        <v>2018</v>
      </c>
      <c r="D79" s="162">
        <f t="shared" si="15"/>
        <v>10</v>
      </c>
      <c r="E79" s="161">
        <f t="shared" si="10"/>
        <v>58</v>
      </c>
      <c r="F79" s="160">
        <f t="shared" si="11"/>
        <v>6010.410432006267</v>
      </c>
      <c r="G79" s="158">
        <f t="shared" si="12"/>
        <v>3523.853539878537</v>
      </c>
      <c r="H79" s="157">
        <f t="shared" si="16"/>
        <v>9534.2639718848041</v>
      </c>
      <c r="I79" s="156"/>
      <c r="J79" s="159">
        <f t="shared" si="17"/>
        <v>389206.27923021099</v>
      </c>
      <c r="K79" s="158">
        <f t="shared" si="18"/>
        <v>163781.03113910771</v>
      </c>
      <c r="L79" s="157">
        <f t="shared" si="19"/>
        <v>552987.31036931835</v>
      </c>
      <c r="M79" s="156"/>
      <c r="N79" s="155">
        <f t="shared" si="13"/>
        <v>736218.96886089281</v>
      </c>
      <c r="O79" s="154"/>
      <c r="P79" s="142"/>
    </row>
    <row r="80" spans="1:16" x14ac:dyDescent="0.2">
      <c r="A80" s="142"/>
      <c r="B80" s="164"/>
      <c r="C80" s="165">
        <f t="shared" si="14"/>
        <v>2018</v>
      </c>
      <c r="D80" s="162">
        <f t="shared" si="15"/>
        <v>11</v>
      </c>
      <c r="E80" s="161">
        <f t="shared" si="10"/>
        <v>59</v>
      </c>
      <c r="F80" s="160">
        <f t="shared" si="11"/>
        <v>5981.779121994754</v>
      </c>
      <c r="G80" s="158">
        <f t="shared" si="12"/>
        <v>3552.4848498900501</v>
      </c>
      <c r="H80" s="157">
        <f t="shared" si="16"/>
        <v>9534.2639718848041</v>
      </c>
      <c r="I80" s="156"/>
      <c r="J80" s="159">
        <f t="shared" si="17"/>
        <v>395188.05835220573</v>
      </c>
      <c r="K80" s="158">
        <f t="shared" si="18"/>
        <v>167333.51598899777</v>
      </c>
      <c r="L80" s="157">
        <f t="shared" si="19"/>
        <v>562521.5743412032</v>
      </c>
      <c r="M80" s="156"/>
      <c r="N80" s="155">
        <f t="shared" si="13"/>
        <v>732666.48401100282</v>
      </c>
      <c r="O80" s="154"/>
      <c r="P80" s="142"/>
    </row>
    <row r="81" spans="1:16" x14ac:dyDescent="0.2">
      <c r="A81" s="142"/>
      <c r="B81" s="164"/>
      <c r="C81" s="165">
        <f t="shared" si="14"/>
        <v>2018</v>
      </c>
      <c r="D81" s="162">
        <f t="shared" si="15"/>
        <v>12</v>
      </c>
      <c r="E81" s="161">
        <f t="shared" si="10"/>
        <v>60</v>
      </c>
      <c r="F81" s="160">
        <f t="shared" si="11"/>
        <v>5952.9151825893978</v>
      </c>
      <c r="G81" s="158">
        <f t="shared" si="12"/>
        <v>3581.3487892954063</v>
      </c>
      <c r="H81" s="157">
        <f t="shared" si="16"/>
        <v>9534.2639718848041</v>
      </c>
      <c r="I81" s="156"/>
      <c r="J81" s="159">
        <f t="shared" si="17"/>
        <v>401140.97353479511</v>
      </c>
      <c r="K81" s="158">
        <f t="shared" si="18"/>
        <v>170914.86477829318</v>
      </c>
      <c r="L81" s="157">
        <f t="shared" si="19"/>
        <v>572055.83831308805</v>
      </c>
      <c r="M81" s="156"/>
      <c r="N81" s="155">
        <f t="shared" si="13"/>
        <v>729085.1352217074</v>
      </c>
      <c r="O81" s="154"/>
      <c r="P81" s="142"/>
    </row>
    <row r="82" spans="1:16" x14ac:dyDescent="0.2">
      <c r="A82" s="142"/>
      <c r="B82" s="164"/>
      <c r="C82" s="165"/>
      <c r="D82" s="162"/>
      <c r="E82" s="161"/>
      <c r="F82" s="160"/>
      <c r="G82" s="158"/>
      <c r="H82" s="157"/>
      <c r="I82" s="156"/>
      <c r="J82" s="159"/>
      <c r="K82" s="158"/>
      <c r="L82" s="157"/>
      <c r="M82" s="156"/>
      <c r="N82" s="155"/>
      <c r="O82" s="154"/>
      <c r="P82" s="142"/>
    </row>
    <row r="83" spans="1:16" x14ac:dyDescent="0.2">
      <c r="A83" s="142"/>
      <c r="B83" s="164"/>
      <c r="C83" s="165">
        <f>IF(D83&lt;D81,+C81+1,+C81)</f>
        <v>2019</v>
      </c>
      <c r="D83" s="162">
        <f>IF(+D81+1&gt;12,1,+D81+1)</f>
        <v>1</v>
      </c>
      <c r="E83" s="161">
        <f>+E81+1</f>
        <v>61</v>
      </c>
      <c r="F83" s="160">
        <f>IF($G$10&lt;E83,0,+N81*($G$11/12))</f>
        <v>5923.8167236763729</v>
      </c>
      <c r="G83" s="158">
        <f t="shared" ref="G83:G146" si="20">IF($G$10&lt;E83,0,+$G$13-F83)</f>
        <v>3610.4472482084311</v>
      </c>
      <c r="H83" s="157">
        <f t="shared" ref="H83:H146" si="21">IF($G$10&lt;E83,0,+F83+G83)</f>
        <v>9534.2639718848041</v>
      </c>
      <c r="I83" s="156"/>
      <c r="J83" s="159">
        <f>IF(F83=0,0,+J81+F83)</f>
        <v>407064.7902584715</v>
      </c>
      <c r="K83" s="158">
        <f>IF(G83=0,0,+K81+G83)</f>
        <v>174525.3120265016</v>
      </c>
      <c r="L83" s="157">
        <f>IF(H83=0,0,+L81+H83)</f>
        <v>581590.10228497291</v>
      </c>
      <c r="M83" s="156"/>
      <c r="N83" s="155">
        <f>IF(G83=0,0,+N81-G83)</f>
        <v>725474.68797349895</v>
      </c>
      <c r="O83" s="154"/>
      <c r="P83" s="142"/>
    </row>
    <row r="84" spans="1:16" x14ac:dyDescent="0.2">
      <c r="A84" s="142"/>
      <c r="B84" s="164"/>
      <c r="C84" s="165">
        <f t="shared" ref="C84:C147" si="22">IF(D84&lt;D83,+C83+1,+C83)</f>
        <v>2019</v>
      </c>
      <c r="D84" s="162">
        <f t="shared" ref="D84:D147" si="23">IF(+D83+1&gt;12,1,+D83+1)</f>
        <v>2</v>
      </c>
      <c r="E84" s="161">
        <f t="shared" ref="E84:E147" si="24">+E83+1</f>
        <v>62</v>
      </c>
      <c r="F84" s="160">
        <f t="shared" ref="F84:F147" si="25">IF($G$10&lt;E84,0,+N83*($G$11/12))</f>
        <v>5894.4818397846793</v>
      </c>
      <c r="G84" s="158">
        <f t="shared" si="20"/>
        <v>3639.7821321001247</v>
      </c>
      <c r="H84" s="157">
        <f t="shared" si="21"/>
        <v>9534.2639718848041</v>
      </c>
      <c r="I84" s="156"/>
      <c r="J84" s="159">
        <f t="shared" ref="J84:J147" si="26">IF(F84=0,0,+J83+F84)</f>
        <v>412959.27209825616</v>
      </c>
      <c r="K84" s="158">
        <f t="shared" ref="K84:K147" si="27">IF(G84=0,0,+K83+G84)</f>
        <v>178165.09415860171</v>
      </c>
      <c r="L84" s="157">
        <f t="shared" ref="L84:L147" si="28">IF(H84=0,0,+L83+H84)</f>
        <v>591124.36625685776</v>
      </c>
      <c r="M84" s="156"/>
      <c r="N84" s="155">
        <f t="shared" ref="N84:N147" si="29">IF(G84=0,0,+N83-G84)</f>
        <v>721834.90584139887</v>
      </c>
      <c r="O84" s="154"/>
      <c r="P84" s="142"/>
    </row>
    <row r="85" spans="1:16" x14ac:dyDescent="0.2">
      <c r="A85" s="142"/>
      <c r="B85" s="164"/>
      <c r="C85" s="165">
        <f t="shared" si="22"/>
        <v>2019</v>
      </c>
      <c r="D85" s="162">
        <f t="shared" si="23"/>
        <v>3</v>
      </c>
      <c r="E85" s="161">
        <f t="shared" si="24"/>
        <v>63</v>
      </c>
      <c r="F85" s="160">
        <f t="shared" si="25"/>
        <v>5864.908609961366</v>
      </c>
      <c r="G85" s="158">
        <f t="shared" si="20"/>
        <v>3669.3553619234381</v>
      </c>
      <c r="H85" s="157">
        <f t="shared" si="21"/>
        <v>9534.2639718848041</v>
      </c>
      <c r="I85" s="156"/>
      <c r="J85" s="159">
        <f t="shared" si="26"/>
        <v>418824.18070821755</v>
      </c>
      <c r="K85" s="158">
        <f t="shared" si="27"/>
        <v>181834.44952052514</v>
      </c>
      <c r="L85" s="157">
        <f t="shared" si="28"/>
        <v>600658.63022874261</v>
      </c>
      <c r="M85" s="156"/>
      <c r="N85" s="155">
        <f t="shared" si="29"/>
        <v>718165.55047947541</v>
      </c>
      <c r="O85" s="154"/>
      <c r="P85" s="142"/>
    </row>
    <row r="86" spans="1:16" x14ac:dyDescent="0.2">
      <c r="A86" s="142"/>
      <c r="B86" s="164"/>
      <c r="C86" s="165">
        <f t="shared" si="22"/>
        <v>2019</v>
      </c>
      <c r="D86" s="162">
        <f t="shared" si="23"/>
        <v>4</v>
      </c>
      <c r="E86" s="161">
        <f t="shared" si="24"/>
        <v>64</v>
      </c>
      <c r="F86" s="160">
        <f t="shared" si="25"/>
        <v>5835.095097645738</v>
      </c>
      <c r="G86" s="158">
        <f t="shared" si="20"/>
        <v>3699.1688742390661</v>
      </c>
      <c r="H86" s="157">
        <f t="shared" si="21"/>
        <v>9534.2639718848041</v>
      </c>
      <c r="I86" s="156"/>
      <c r="J86" s="159">
        <f t="shared" si="26"/>
        <v>424659.27580586326</v>
      </c>
      <c r="K86" s="158">
        <f t="shared" si="27"/>
        <v>185533.6183947642</v>
      </c>
      <c r="L86" s="157">
        <f t="shared" si="28"/>
        <v>610192.89420062746</v>
      </c>
      <c r="M86" s="156"/>
      <c r="N86" s="155">
        <f t="shared" si="29"/>
        <v>714466.38160523633</v>
      </c>
      <c r="O86" s="154"/>
      <c r="P86" s="142"/>
    </row>
    <row r="87" spans="1:16" x14ac:dyDescent="0.2">
      <c r="A87" s="142"/>
      <c r="B87" s="164"/>
      <c r="C87" s="165">
        <f t="shared" si="22"/>
        <v>2019</v>
      </c>
      <c r="D87" s="162">
        <f t="shared" si="23"/>
        <v>5</v>
      </c>
      <c r="E87" s="161">
        <f t="shared" si="24"/>
        <v>65</v>
      </c>
      <c r="F87" s="160">
        <f t="shared" si="25"/>
        <v>5805.0393505425454</v>
      </c>
      <c r="G87" s="158">
        <f t="shared" si="20"/>
        <v>3729.2246213422586</v>
      </c>
      <c r="H87" s="157">
        <f t="shared" si="21"/>
        <v>9534.2639718848041</v>
      </c>
      <c r="I87" s="156"/>
      <c r="J87" s="159">
        <f t="shared" si="26"/>
        <v>430464.31515640579</v>
      </c>
      <c r="K87" s="158">
        <f t="shared" si="27"/>
        <v>189262.84301610646</v>
      </c>
      <c r="L87" s="157">
        <f t="shared" si="28"/>
        <v>619727.15817251231</v>
      </c>
      <c r="M87" s="156"/>
      <c r="N87" s="155">
        <f t="shared" si="29"/>
        <v>710737.15698389406</v>
      </c>
      <c r="O87" s="154"/>
      <c r="P87" s="142"/>
    </row>
    <row r="88" spans="1:16" x14ac:dyDescent="0.2">
      <c r="A88" s="142"/>
      <c r="B88" s="164"/>
      <c r="C88" s="165">
        <f t="shared" si="22"/>
        <v>2019</v>
      </c>
      <c r="D88" s="162">
        <f t="shared" si="23"/>
        <v>6</v>
      </c>
      <c r="E88" s="161">
        <f t="shared" si="24"/>
        <v>66</v>
      </c>
      <c r="F88" s="160">
        <f t="shared" si="25"/>
        <v>5774.7394004941398</v>
      </c>
      <c r="G88" s="158">
        <f t="shared" si="20"/>
        <v>3759.5245713906643</v>
      </c>
      <c r="H88" s="157">
        <f t="shared" si="21"/>
        <v>9534.2639718848041</v>
      </c>
      <c r="I88" s="156"/>
      <c r="J88" s="159">
        <f t="shared" si="26"/>
        <v>436239.05455689994</v>
      </c>
      <c r="K88" s="158">
        <f t="shared" si="27"/>
        <v>193022.36758749714</v>
      </c>
      <c r="L88" s="157">
        <f t="shared" si="28"/>
        <v>629261.42214439716</v>
      </c>
      <c r="M88" s="156"/>
      <c r="N88" s="155">
        <f t="shared" si="29"/>
        <v>706977.63241250336</v>
      </c>
      <c r="O88" s="154"/>
      <c r="P88" s="142"/>
    </row>
    <row r="89" spans="1:16" x14ac:dyDescent="0.2">
      <c r="A89" s="142"/>
      <c r="B89" s="164"/>
      <c r="C89" s="165">
        <f t="shared" si="22"/>
        <v>2019</v>
      </c>
      <c r="D89" s="162">
        <f t="shared" si="23"/>
        <v>7</v>
      </c>
      <c r="E89" s="161">
        <f t="shared" si="24"/>
        <v>67</v>
      </c>
      <c r="F89" s="160">
        <f t="shared" si="25"/>
        <v>5744.1932633515898</v>
      </c>
      <c r="G89" s="158">
        <f t="shared" si="20"/>
        <v>3790.0707085332142</v>
      </c>
      <c r="H89" s="157">
        <f t="shared" si="21"/>
        <v>9534.2639718848041</v>
      </c>
      <c r="I89" s="156"/>
      <c r="J89" s="159">
        <f t="shared" si="26"/>
        <v>441983.2478202515</v>
      </c>
      <c r="K89" s="158">
        <f t="shared" si="27"/>
        <v>196812.43829603036</v>
      </c>
      <c r="L89" s="157">
        <f t="shared" si="28"/>
        <v>638795.68611628201</v>
      </c>
      <c r="M89" s="156"/>
      <c r="N89" s="155">
        <f t="shared" si="29"/>
        <v>703187.56170397019</v>
      </c>
      <c r="O89" s="154"/>
      <c r="P89" s="142"/>
    </row>
    <row r="90" spans="1:16" x14ac:dyDescent="0.2">
      <c r="A90" s="142"/>
      <c r="B90" s="164"/>
      <c r="C90" s="165">
        <f t="shared" si="22"/>
        <v>2019</v>
      </c>
      <c r="D90" s="162">
        <f t="shared" si="23"/>
        <v>8</v>
      </c>
      <c r="E90" s="161">
        <f t="shared" si="24"/>
        <v>68</v>
      </c>
      <c r="F90" s="160">
        <f t="shared" si="25"/>
        <v>5713.398938844758</v>
      </c>
      <c r="G90" s="158">
        <f t="shared" si="20"/>
        <v>3820.865033040046</v>
      </c>
      <c r="H90" s="157">
        <f t="shared" si="21"/>
        <v>9534.2639718848041</v>
      </c>
      <c r="I90" s="156"/>
      <c r="J90" s="159">
        <f t="shared" si="26"/>
        <v>447696.64675909624</v>
      </c>
      <c r="K90" s="158">
        <f t="shared" si="27"/>
        <v>200633.30332907042</v>
      </c>
      <c r="L90" s="157">
        <f t="shared" si="28"/>
        <v>648329.95008816686</v>
      </c>
      <c r="M90" s="156"/>
      <c r="N90" s="155">
        <f t="shared" si="29"/>
        <v>699366.69667093013</v>
      </c>
      <c r="O90" s="154"/>
      <c r="P90" s="142"/>
    </row>
    <row r="91" spans="1:16" x14ac:dyDescent="0.2">
      <c r="A91" s="142"/>
      <c r="B91" s="164"/>
      <c r="C91" s="165">
        <f t="shared" si="22"/>
        <v>2019</v>
      </c>
      <c r="D91" s="162">
        <f t="shared" si="23"/>
        <v>9</v>
      </c>
      <c r="E91" s="161">
        <f t="shared" si="24"/>
        <v>69</v>
      </c>
      <c r="F91" s="160">
        <f t="shared" si="25"/>
        <v>5682.3544104513076</v>
      </c>
      <c r="G91" s="158">
        <f t="shared" si="20"/>
        <v>3851.9095614334965</v>
      </c>
      <c r="H91" s="157">
        <f t="shared" si="21"/>
        <v>9534.2639718848041</v>
      </c>
      <c r="I91" s="156"/>
      <c r="J91" s="159">
        <f t="shared" si="26"/>
        <v>453379.00116954756</v>
      </c>
      <c r="K91" s="158">
        <f t="shared" si="27"/>
        <v>204485.21289050393</v>
      </c>
      <c r="L91" s="157">
        <f t="shared" si="28"/>
        <v>657864.21406005172</v>
      </c>
      <c r="M91" s="156"/>
      <c r="N91" s="155">
        <f t="shared" si="29"/>
        <v>695514.78710949665</v>
      </c>
      <c r="O91" s="154"/>
      <c r="P91" s="142"/>
    </row>
    <row r="92" spans="1:16" x14ac:dyDescent="0.2">
      <c r="A92" s="142"/>
      <c r="B92" s="164"/>
      <c r="C92" s="165">
        <f t="shared" si="22"/>
        <v>2019</v>
      </c>
      <c r="D92" s="162">
        <f t="shared" si="23"/>
        <v>10</v>
      </c>
      <c r="E92" s="161">
        <f t="shared" si="24"/>
        <v>70</v>
      </c>
      <c r="F92" s="160">
        <f t="shared" si="25"/>
        <v>5651.0576452646601</v>
      </c>
      <c r="G92" s="158">
        <f t="shared" si="20"/>
        <v>3883.206326620144</v>
      </c>
      <c r="H92" s="157">
        <f t="shared" si="21"/>
        <v>9534.2639718848041</v>
      </c>
      <c r="I92" s="156"/>
      <c r="J92" s="159">
        <f t="shared" si="26"/>
        <v>459030.05881481222</v>
      </c>
      <c r="K92" s="158">
        <f t="shared" si="27"/>
        <v>208368.41921712406</v>
      </c>
      <c r="L92" s="157">
        <f t="shared" si="28"/>
        <v>667398.47803193657</v>
      </c>
      <c r="M92" s="156"/>
      <c r="N92" s="155">
        <f t="shared" si="29"/>
        <v>691631.58078287647</v>
      </c>
      <c r="O92" s="154"/>
      <c r="P92" s="142"/>
    </row>
    <row r="93" spans="1:16" x14ac:dyDescent="0.2">
      <c r="A93" s="142"/>
      <c r="B93" s="164"/>
      <c r="C93" s="165">
        <f t="shared" si="22"/>
        <v>2019</v>
      </c>
      <c r="D93" s="162">
        <f t="shared" si="23"/>
        <v>11</v>
      </c>
      <c r="E93" s="161">
        <f t="shared" si="24"/>
        <v>71</v>
      </c>
      <c r="F93" s="160">
        <f t="shared" si="25"/>
        <v>5619.5065938608714</v>
      </c>
      <c r="G93" s="158">
        <f t="shared" si="20"/>
        <v>3914.7573780239327</v>
      </c>
      <c r="H93" s="157">
        <f t="shared" si="21"/>
        <v>9534.2639718848041</v>
      </c>
      <c r="I93" s="156"/>
      <c r="J93" s="159">
        <f t="shared" si="26"/>
        <v>464649.56540867308</v>
      </c>
      <c r="K93" s="158">
        <f t="shared" si="27"/>
        <v>212283.17659514799</v>
      </c>
      <c r="L93" s="157">
        <f t="shared" si="28"/>
        <v>676932.74200382142</v>
      </c>
      <c r="M93" s="156"/>
      <c r="N93" s="155">
        <f t="shared" si="29"/>
        <v>687716.82340485253</v>
      </c>
      <c r="O93" s="154"/>
      <c r="P93" s="142"/>
    </row>
    <row r="94" spans="1:16" x14ac:dyDescent="0.2">
      <c r="A94" s="142"/>
      <c r="B94" s="164"/>
      <c r="C94" s="165">
        <f t="shared" si="22"/>
        <v>2019</v>
      </c>
      <c r="D94" s="162">
        <f t="shared" si="23"/>
        <v>12</v>
      </c>
      <c r="E94" s="161">
        <f t="shared" si="24"/>
        <v>72</v>
      </c>
      <c r="F94" s="160">
        <f t="shared" si="25"/>
        <v>5587.6991901644269</v>
      </c>
      <c r="G94" s="158">
        <f t="shared" si="20"/>
        <v>3946.5647817203771</v>
      </c>
      <c r="H94" s="157">
        <f t="shared" si="21"/>
        <v>9534.2639718848041</v>
      </c>
      <c r="I94" s="156"/>
      <c r="J94" s="159">
        <f t="shared" si="26"/>
        <v>470237.26459883753</v>
      </c>
      <c r="K94" s="158">
        <f t="shared" si="27"/>
        <v>216229.74137686836</v>
      </c>
      <c r="L94" s="157">
        <f t="shared" si="28"/>
        <v>686467.00597570627</v>
      </c>
      <c r="M94" s="156"/>
      <c r="N94" s="155">
        <f t="shared" si="29"/>
        <v>683770.25862313213</v>
      </c>
      <c r="O94" s="154"/>
      <c r="P94" s="142"/>
    </row>
    <row r="95" spans="1:16" x14ac:dyDescent="0.2">
      <c r="A95" s="142"/>
      <c r="B95" s="164"/>
      <c r="C95" s="165">
        <f t="shared" si="22"/>
        <v>2020</v>
      </c>
      <c r="D95" s="162">
        <f t="shared" si="23"/>
        <v>1</v>
      </c>
      <c r="E95" s="161">
        <f t="shared" si="24"/>
        <v>73</v>
      </c>
      <c r="F95" s="160">
        <f t="shared" si="25"/>
        <v>5555.6333513129484</v>
      </c>
      <c r="G95" s="158">
        <f t="shared" si="20"/>
        <v>3978.6306205718556</v>
      </c>
      <c r="H95" s="157">
        <f t="shared" si="21"/>
        <v>9534.2639718848041</v>
      </c>
      <c r="I95" s="156"/>
      <c r="J95" s="159">
        <f t="shared" si="26"/>
        <v>475792.89795015048</v>
      </c>
      <c r="K95" s="158">
        <f t="shared" si="27"/>
        <v>220208.3719974402</v>
      </c>
      <c r="L95" s="157">
        <f t="shared" si="28"/>
        <v>696001.26994759112</v>
      </c>
      <c r="M95" s="156"/>
      <c r="N95" s="155">
        <f t="shared" si="29"/>
        <v>679791.62800256023</v>
      </c>
      <c r="O95" s="154"/>
      <c r="P95" s="142"/>
    </row>
    <row r="96" spans="1:16" x14ac:dyDescent="0.2">
      <c r="A96" s="142"/>
      <c r="B96" s="164"/>
      <c r="C96" s="165">
        <f t="shared" si="22"/>
        <v>2020</v>
      </c>
      <c r="D96" s="162">
        <f t="shared" si="23"/>
        <v>2</v>
      </c>
      <c r="E96" s="161">
        <f t="shared" si="24"/>
        <v>74</v>
      </c>
      <c r="F96" s="160">
        <f t="shared" si="25"/>
        <v>5523.3069775208023</v>
      </c>
      <c r="G96" s="158">
        <f t="shared" si="20"/>
        <v>4010.9569943640017</v>
      </c>
      <c r="H96" s="157">
        <f t="shared" si="21"/>
        <v>9534.2639718848041</v>
      </c>
      <c r="I96" s="156"/>
      <c r="J96" s="159">
        <f t="shared" si="26"/>
        <v>481316.20492767129</v>
      </c>
      <c r="K96" s="158">
        <f t="shared" si="27"/>
        <v>224219.32899180421</v>
      </c>
      <c r="L96" s="157">
        <f t="shared" si="28"/>
        <v>705535.53391947597</v>
      </c>
      <c r="M96" s="156"/>
      <c r="N96" s="155">
        <f t="shared" si="29"/>
        <v>675780.67100819619</v>
      </c>
      <c r="O96" s="154"/>
      <c r="P96" s="142"/>
    </row>
    <row r="97" spans="1:16" x14ac:dyDescent="0.2">
      <c r="A97" s="142"/>
      <c r="B97" s="164"/>
      <c r="C97" s="165">
        <f t="shared" si="22"/>
        <v>2020</v>
      </c>
      <c r="D97" s="162">
        <f t="shared" si="23"/>
        <v>3</v>
      </c>
      <c r="E97" s="161">
        <f t="shared" si="24"/>
        <v>75</v>
      </c>
      <c r="F97" s="160">
        <f t="shared" si="25"/>
        <v>5490.717951941594</v>
      </c>
      <c r="G97" s="158">
        <f t="shared" si="20"/>
        <v>4043.54601994321</v>
      </c>
      <c r="H97" s="157">
        <f t="shared" si="21"/>
        <v>9534.2639718848041</v>
      </c>
      <c r="I97" s="156"/>
      <c r="J97" s="159">
        <f t="shared" si="26"/>
        <v>486806.92287961289</v>
      </c>
      <c r="K97" s="158">
        <f t="shared" si="27"/>
        <v>228262.87501174741</v>
      </c>
      <c r="L97" s="157">
        <f t="shared" si="28"/>
        <v>715069.79789136082</v>
      </c>
      <c r="M97" s="156"/>
      <c r="N97" s="155">
        <f t="shared" si="29"/>
        <v>671737.124988253</v>
      </c>
      <c r="O97" s="154"/>
      <c r="P97" s="142"/>
    </row>
    <row r="98" spans="1:16" x14ac:dyDescent="0.2">
      <c r="A98" s="142"/>
      <c r="B98" s="164"/>
      <c r="C98" s="165">
        <f t="shared" si="22"/>
        <v>2020</v>
      </c>
      <c r="D98" s="162">
        <f t="shared" si="23"/>
        <v>4</v>
      </c>
      <c r="E98" s="161">
        <f t="shared" si="24"/>
        <v>76</v>
      </c>
      <c r="F98" s="160">
        <f t="shared" si="25"/>
        <v>5457.8641405295557</v>
      </c>
      <c r="G98" s="158">
        <f t="shared" si="20"/>
        <v>4076.3998313552484</v>
      </c>
      <c r="H98" s="157">
        <f t="shared" si="21"/>
        <v>9534.2639718848041</v>
      </c>
      <c r="I98" s="156"/>
      <c r="J98" s="159">
        <f t="shared" si="26"/>
        <v>492264.78702014242</v>
      </c>
      <c r="K98" s="158">
        <f t="shared" si="27"/>
        <v>232339.27484310267</v>
      </c>
      <c r="L98" s="157">
        <f t="shared" si="28"/>
        <v>724604.06186324568</v>
      </c>
      <c r="M98" s="156"/>
      <c r="N98" s="155">
        <f t="shared" si="29"/>
        <v>667660.7251568978</v>
      </c>
      <c r="O98" s="154"/>
      <c r="P98" s="142"/>
    </row>
    <row r="99" spans="1:16" x14ac:dyDescent="0.2">
      <c r="A99" s="142"/>
      <c r="B99" s="164"/>
      <c r="C99" s="165">
        <f t="shared" si="22"/>
        <v>2020</v>
      </c>
      <c r="D99" s="162">
        <f t="shared" si="23"/>
        <v>5</v>
      </c>
      <c r="E99" s="161">
        <f t="shared" si="24"/>
        <v>77</v>
      </c>
      <c r="F99" s="160">
        <f t="shared" si="25"/>
        <v>5424.7433918997949</v>
      </c>
      <c r="G99" s="158">
        <f t="shared" si="20"/>
        <v>4109.5205799850091</v>
      </c>
      <c r="H99" s="157">
        <f t="shared" si="21"/>
        <v>9534.2639718848041</v>
      </c>
      <c r="I99" s="156"/>
      <c r="J99" s="159">
        <f t="shared" si="26"/>
        <v>497689.53041204222</v>
      </c>
      <c r="K99" s="158">
        <f t="shared" si="27"/>
        <v>236448.79542308769</v>
      </c>
      <c r="L99" s="157">
        <f t="shared" si="28"/>
        <v>734138.32583513053</v>
      </c>
      <c r="M99" s="156"/>
      <c r="N99" s="155">
        <f t="shared" si="29"/>
        <v>663551.2045769128</v>
      </c>
      <c r="O99" s="154"/>
      <c r="P99" s="142"/>
    </row>
    <row r="100" spans="1:16" x14ac:dyDescent="0.2">
      <c r="A100" s="142"/>
      <c r="B100" s="164"/>
      <c r="C100" s="165">
        <f t="shared" si="22"/>
        <v>2020</v>
      </c>
      <c r="D100" s="162">
        <f t="shared" si="23"/>
        <v>6</v>
      </c>
      <c r="E100" s="161">
        <f t="shared" si="24"/>
        <v>78</v>
      </c>
      <c r="F100" s="160">
        <f t="shared" si="25"/>
        <v>5391.3535371874168</v>
      </c>
      <c r="G100" s="158">
        <f t="shared" si="20"/>
        <v>4142.9104346973872</v>
      </c>
      <c r="H100" s="157">
        <f t="shared" si="21"/>
        <v>9534.2639718848041</v>
      </c>
      <c r="I100" s="156"/>
      <c r="J100" s="159">
        <f t="shared" si="26"/>
        <v>503080.88394922961</v>
      </c>
      <c r="K100" s="158">
        <f t="shared" si="27"/>
        <v>240591.70585778507</v>
      </c>
      <c r="L100" s="157">
        <f t="shared" si="28"/>
        <v>743672.58980701538</v>
      </c>
      <c r="M100" s="156"/>
      <c r="N100" s="155">
        <f t="shared" si="29"/>
        <v>659408.2941422154</v>
      </c>
      <c r="O100" s="154"/>
      <c r="P100" s="142"/>
    </row>
    <row r="101" spans="1:16" x14ac:dyDescent="0.2">
      <c r="A101" s="142"/>
      <c r="B101" s="164"/>
      <c r="C101" s="165">
        <f t="shared" si="22"/>
        <v>2020</v>
      </c>
      <c r="D101" s="162">
        <f t="shared" si="23"/>
        <v>7</v>
      </c>
      <c r="E101" s="161">
        <f t="shared" si="24"/>
        <v>79</v>
      </c>
      <c r="F101" s="160">
        <f t="shared" si="25"/>
        <v>5357.6923899055</v>
      </c>
      <c r="G101" s="158">
        <f t="shared" si="20"/>
        <v>4176.571581979304</v>
      </c>
      <c r="H101" s="157">
        <f t="shared" si="21"/>
        <v>9534.2639718848041</v>
      </c>
      <c r="I101" s="156"/>
      <c r="J101" s="159">
        <f t="shared" si="26"/>
        <v>508438.57633913512</v>
      </c>
      <c r="K101" s="158">
        <f t="shared" si="27"/>
        <v>244768.27743976438</v>
      </c>
      <c r="L101" s="157">
        <f t="shared" si="28"/>
        <v>753206.85377890023</v>
      </c>
      <c r="M101" s="156"/>
      <c r="N101" s="155">
        <f t="shared" si="29"/>
        <v>655231.72256023611</v>
      </c>
      <c r="O101" s="154"/>
      <c r="P101" s="142"/>
    </row>
    <row r="102" spans="1:16" x14ac:dyDescent="0.2">
      <c r="A102" s="142"/>
      <c r="B102" s="164"/>
      <c r="C102" s="165">
        <f t="shared" si="22"/>
        <v>2020</v>
      </c>
      <c r="D102" s="162">
        <f t="shared" si="23"/>
        <v>8</v>
      </c>
      <c r="E102" s="161">
        <f t="shared" si="24"/>
        <v>80</v>
      </c>
      <c r="F102" s="160">
        <f t="shared" si="25"/>
        <v>5323.7577458019186</v>
      </c>
      <c r="G102" s="158">
        <f t="shared" si="20"/>
        <v>4210.5062260828854</v>
      </c>
      <c r="H102" s="157">
        <f t="shared" si="21"/>
        <v>9534.2639718848041</v>
      </c>
      <c r="I102" s="156"/>
      <c r="J102" s="159">
        <f t="shared" si="26"/>
        <v>513762.33408493706</v>
      </c>
      <c r="K102" s="158">
        <f t="shared" si="27"/>
        <v>248978.78366584727</v>
      </c>
      <c r="L102" s="157">
        <f t="shared" si="28"/>
        <v>762741.11775078508</v>
      </c>
      <c r="M102" s="156"/>
      <c r="N102" s="155">
        <f t="shared" si="29"/>
        <v>651021.2163341532</v>
      </c>
      <c r="O102" s="154"/>
      <c r="P102" s="142"/>
    </row>
    <row r="103" spans="1:16" x14ac:dyDescent="0.2">
      <c r="A103" s="142"/>
      <c r="B103" s="164"/>
      <c r="C103" s="165">
        <f t="shared" si="22"/>
        <v>2020</v>
      </c>
      <c r="D103" s="162">
        <f t="shared" si="23"/>
        <v>9</v>
      </c>
      <c r="E103" s="161">
        <f t="shared" si="24"/>
        <v>81</v>
      </c>
      <c r="F103" s="160">
        <f t="shared" si="25"/>
        <v>5289.5473827149954</v>
      </c>
      <c r="G103" s="158">
        <f t="shared" si="20"/>
        <v>4244.7165891698087</v>
      </c>
      <c r="H103" s="157">
        <f t="shared" si="21"/>
        <v>9534.2639718848041</v>
      </c>
      <c r="I103" s="156"/>
      <c r="J103" s="159">
        <f t="shared" si="26"/>
        <v>519051.88146765204</v>
      </c>
      <c r="K103" s="158">
        <f t="shared" si="27"/>
        <v>253223.50025501708</v>
      </c>
      <c r="L103" s="157">
        <f t="shared" si="28"/>
        <v>772275.38172266993</v>
      </c>
      <c r="M103" s="156"/>
      <c r="N103" s="155">
        <f t="shared" si="29"/>
        <v>646776.49974498339</v>
      </c>
      <c r="O103" s="154"/>
      <c r="P103" s="142"/>
    </row>
    <row r="104" spans="1:16" x14ac:dyDescent="0.2">
      <c r="A104" s="142"/>
      <c r="B104" s="164"/>
      <c r="C104" s="165">
        <f t="shared" si="22"/>
        <v>2020</v>
      </c>
      <c r="D104" s="162">
        <f t="shared" si="23"/>
        <v>10</v>
      </c>
      <c r="E104" s="161">
        <f t="shared" si="24"/>
        <v>82</v>
      </c>
      <c r="F104" s="160">
        <f t="shared" si="25"/>
        <v>5255.0590604279905</v>
      </c>
      <c r="G104" s="158">
        <f t="shared" si="20"/>
        <v>4279.2049114568135</v>
      </c>
      <c r="H104" s="157">
        <f t="shared" si="21"/>
        <v>9534.2639718848041</v>
      </c>
      <c r="I104" s="156"/>
      <c r="J104" s="159">
        <f t="shared" si="26"/>
        <v>524306.94052807998</v>
      </c>
      <c r="K104" s="158">
        <f t="shared" si="27"/>
        <v>257502.7051664739</v>
      </c>
      <c r="L104" s="157">
        <f t="shared" si="28"/>
        <v>781809.64569455478</v>
      </c>
      <c r="M104" s="156"/>
      <c r="N104" s="155">
        <f t="shared" si="29"/>
        <v>642497.2948335266</v>
      </c>
      <c r="O104" s="154"/>
      <c r="P104" s="142"/>
    </row>
    <row r="105" spans="1:16" x14ac:dyDescent="0.2">
      <c r="A105" s="142"/>
      <c r="B105" s="164"/>
      <c r="C105" s="165">
        <f t="shared" si="22"/>
        <v>2020</v>
      </c>
      <c r="D105" s="162">
        <f t="shared" si="23"/>
        <v>11</v>
      </c>
      <c r="E105" s="161">
        <f t="shared" si="24"/>
        <v>83</v>
      </c>
      <c r="F105" s="160">
        <f t="shared" si="25"/>
        <v>5220.2905205224042</v>
      </c>
      <c r="G105" s="158">
        <f t="shared" si="20"/>
        <v>4313.9734513623998</v>
      </c>
      <c r="H105" s="157">
        <f t="shared" si="21"/>
        <v>9534.2639718848041</v>
      </c>
      <c r="I105" s="156"/>
      <c r="J105" s="159">
        <f t="shared" si="26"/>
        <v>529527.23104860238</v>
      </c>
      <c r="K105" s="158">
        <f t="shared" si="27"/>
        <v>261816.6786178363</v>
      </c>
      <c r="L105" s="157">
        <f t="shared" si="28"/>
        <v>791343.90966643963</v>
      </c>
      <c r="M105" s="156"/>
      <c r="N105" s="155">
        <f t="shared" si="29"/>
        <v>638183.32138216414</v>
      </c>
      <c r="O105" s="154"/>
      <c r="P105" s="142"/>
    </row>
    <row r="106" spans="1:16" x14ac:dyDescent="0.2">
      <c r="A106" s="142"/>
      <c r="B106" s="164"/>
      <c r="C106" s="165">
        <f t="shared" si="22"/>
        <v>2020</v>
      </c>
      <c r="D106" s="162">
        <f t="shared" si="23"/>
        <v>12</v>
      </c>
      <c r="E106" s="161">
        <f t="shared" si="24"/>
        <v>84</v>
      </c>
      <c r="F106" s="160">
        <f t="shared" si="25"/>
        <v>5185.2394862300835</v>
      </c>
      <c r="G106" s="158">
        <f t="shared" si="20"/>
        <v>4349.0244856547206</v>
      </c>
      <c r="H106" s="157">
        <f t="shared" si="21"/>
        <v>9534.2639718848041</v>
      </c>
      <c r="I106" s="156"/>
      <c r="J106" s="159">
        <f t="shared" si="26"/>
        <v>534712.47053483245</v>
      </c>
      <c r="K106" s="158">
        <f t="shared" si="27"/>
        <v>266165.70310349099</v>
      </c>
      <c r="L106" s="157">
        <f t="shared" si="28"/>
        <v>800878.17363832449</v>
      </c>
      <c r="M106" s="156"/>
      <c r="N106" s="155">
        <f t="shared" si="29"/>
        <v>633834.29689650948</v>
      </c>
      <c r="O106" s="154"/>
      <c r="P106" s="142"/>
    </row>
    <row r="107" spans="1:16" x14ac:dyDescent="0.2">
      <c r="A107" s="142"/>
      <c r="B107" s="164"/>
      <c r="C107" s="165">
        <f t="shared" si="22"/>
        <v>2021</v>
      </c>
      <c r="D107" s="162">
        <f t="shared" si="23"/>
        <v>1</v>
      </c>
      <c r="E107" s="161">
        <f t="shared" si="24"/>
        <v>85</v>
      </c>
      <c r="F107" s="160">
        <f t="shared" si="25"/>
        <v>5149.9036622841395</v>
      </c>
      <c r="G107" s="158">
        <f t="shared" si="20"/>
        <v>4384.3603096006646</v>
      </c>
      <c r="H107" s="157">
        <f t="shared" si="21"/>
        <v>9534.2639718848041</v>
      </c>
      <c r="I107" s="156"/>
      <c r="J107" s="159">
        <f t="shared" si="26"/>
        <v>539862.37419711659</v>
      </c>
      <c r="K107" s="158">
        <f t="shared" si="27"/>
        <v>270550.06341309164</v>
      </c>
      <c r="L107" s="157">
        <f t="shared" si="28"/>
        <v>810412.43761020934</v>
      </c>
      <c r="M107" s="156"/>
      <c r="N107" s="155">
        <f t="shared" si="29"/>
        <v>629449.93658690876</v>
      </c>
      <c r="O107" s="154"/>
      <c r="P107" s="142"/>
    </row>
    <row r="108" spans="1:16" x14ac:dyDescent="0.2">
      <c r="A108" s="142"/>
      <c r="B108" s="164"/>
      <c r="C108" s="165">
        <f t="shared" si="22"/>
        <v>2021</v>
      </c>
      <c r="D108" s="162">
        <f t="shared" si="23"/>
        <v>2</v>
      </c>
      <c r="E108" s="161">
        <f t="shared" si="24"/>
        <v>86</v>
      </c>
      <c r="F108" s="160">
        <f t="shared" si="25"/>
        <v>5114.2807347686339</v>
      </c>
      <c r="G108" s="158">
        <f t="shared" si="20"/>
        <v>4419.9832371161701</v>
      </c>
      <c r="H108" s="157">
        <f t="shared" si="21"/>
        <v>9534.2639718848041</v>
      </c>
      <c r="I108" s="156"/>
      <c r="J108" s="159">
        <f t="shared" si="26"/>
        <v>544976.65493188519</v>
      </c>
      <c r="K108" s="158">
        <f t="shared" si="27"/>
        <v>274970.04665020783</v>
      </c>
      <c r="L108" s="157">
        <f t="shared" si="28"/>
        <v>819946.70158209419</v>
      </c>
      <c r="M108" s="156"/>
      <c r="N108" s="155">
        <f t="shared" si="29"/>
        <v>625029.95334979263</v>
      </c>
      <c r="O108" s="154"/>
      <c r="P108" s="142"/>
    </row>
    <row r="109" spans="1:16" x14ac:dyDescent="0.2">
      <c r="A109" s="142"/>
      <c r="B109" s="164"/>
      <c r="C109" s="165">
        <f t="shared" si="22"/>
        <v>2021</v>
      </c>
      <c r="D109" s="162">
        <f t="shared" si="23"/>
        <v>3</v>
      </c>
      <c r="E109" s="161">
        <f t="shared" si="24"/>
        <v>87</v>
      </c>
      <c r="F109" s="160">
        <f t="shared" si="25"/>
        <v>5078.3683709670649</v>
      </c>
      <c r="G109" s="158">
        <f t="shared" si="20"/>
        <v>4455.8956009177391</v>
      </c>
      <c r="H109" s="157">
        <f t="shared" si="21"/>
        <v>9534.2639718848041</v>
      </c>
      <c r="I109" s="156"/>
      <c r="J109" s="159">
        <f t="shared" si="26"/>
        <v>550055.02330285229</v>
      </c>
      <c r="K109" s="158">
        <f t="shared" si="27"/>
        <v>279425.94225112558</v>
      </c>
      <c r="L109" s="157">
        <f t="shared" si="28"/>
        <v>829480.96555397904</v>
      </c>
      <c r="M109" s="156"/>
      <c r="N109" s="155">
        <f t="shared" si="29"/>
        <v>620574.05774887488</v>
      </c>
      <c r="O109" s="154"/>
      <c r="P109" s="142"/>
    </row>
    <row r="110" spans="1:16" x14ac:dyDescent="0.2">
      <c r="A110" s="142"/>
      <c r="B110" s="164"/>
      <c r="C110" s="165">
        <f t="shared" si="22"/>
        <v>2021</v>
      </c>
      <c r="D110" s="162">
        <f t="shared" si="23"/>
        <v>4</v>
      </c>
      <c r="E110" s="161">
        <f t="shared" si="24"/>
        <v>88</v>
      </c>
      <c r="F110" s="160">
        <f t="shared" si="25"/>
        <v>5042.1642192096087</v>
      </c>
      <c r="G110" s="158">
        <f t="shared" si="20"/>
        <v>4492.0997526751953</v>
      </c>
      <c r="H110" s="157">
        <f t="shared" si="21"/>
        <v>9534.2639718848041</v>
      </c>
      <c r="I110" s="156"/>
      <c r="J110" s="159">
        <f t="shared" si="26"/>
        <v>555097.18752206187</v>
      </c>
      <c r="K110" s="158">
        <f t="shared" si="27"/>
        <v>283918.0420038008</v>
      </c>
      <c r="L110" s="157">
        <f t="shared" si="28"/>
        <v>839015.22952586389</v>
      </c>
      <c r="M110" s="156"/>
      <c r="N110" s="155">
        <f t="shared" si="29"/>
        <v>616081.95799619972</v>
      </c>
      <c r="O110" s="154"/>
      <c r="P110" s="142"/>
    </row>
    <row r="111" spans="1:16" x14ac:dyDescent="0.2">
      <c r="A111" s="142"/>
      <c r="B111" s="164"/>
      <c r="C111" s="165">
        <f t="shared" si="22"/>
        <v>2021</v>
      </c>
      <c r="D111" s="162">
        <f t="shared" si="23"/>
        <v>5</v>
      </c>
      <c r="E111" s="161">
        <f t="shared" si="24"/>
        <v>89</v>
      </c>
      <c r="F111" s="160">
        <f t="shared" si="25"/>
        <v>5005.6659087191229</v>
      </c>
      <c r="G111" s="158">
        <f t="shared" si="20"/>
        <v>4528.5980631656812</v>
      </c>
      <c r="H111" s="157">
        <f t="shared" si="21"/>
        <v>9534.2639718848041</v>
      </c>
      <c r="I111" s="156"/>
      <c r="J111" s="159">
        <f t="shared" si="26"/>
        <v>560102.85343078105</v>
      </c>
      <c r="K111" s="158">
        <f t="shared" si="27"/>
        <v>288446.64006696647</v>
      </c>
      <c r="L111" s="157">
        <f t="shared" si="28"/>
        <v>848549.49349774874</v>
      </c>
      <c r="M111" s="156"/>
      <c r="N111" s="155">
        <f t="shared" si="29"/>
        <v>611553.35993303405</v>
      </c>
      <c r="O111" s="154"/>
      <c r="P111" s="142"/>
    </row>
    <row r="112" spans="1:16" x14ac:dyDescent="0.2">
      <c r="A112" s="142"/>
      <c r="B112" s="164"/>
      <c r="C112" s="165">
        <f t="shared" si="22"/>
        <v>2021</v>
      </c>
      <c r="D112" s="162">
        <f t="shared" si="23"/>
        <v>6</v>
      </c>
      <c r="E112" s="161">
        <f t="shared" si="24"/>
        <v>90</v>
      </c>
      <c r="F112" s="160">
        <f t="shared" si="25"/>
        <v>4968.8710494559018</v>
      </c>
      <c r="G112" s="158">
        <f t="shared" si="20"/>
        <v>4565.3929224289022</v>
      </c>
      <c r="H112" s="157">
        <f t="shared" si="21"/>
        <v>9534.2639718848041</v>
      </c>
      <c r="I112" s="156"/>
      <c r="J112" s="159">
        <f t="shared" si="26"/>
        <v>565071.724480237</v>
      </c>
      <c r="K112" s="158">
        <f t="shared" si="27"/>
        <v>293012.03298939537</v>
      </c>
      <c r="L112" s="157">
        <f t="shared" si="28"/>
        <v>858083.75746963359</v>
      </c>
      <c r="M112" s="156"/>
      <c r="N112" s="155">
        <f t="shared" si="29"/>
        <v>606987.96701060515</v>
      </c>
      <c r="O112" s="154"/>
      <c r="P112" s="142"/>
    </row>
    <row r="113" spans="1:16" x14ac:dyDescent="0.2">
      <c r="A113" s="142"/>
      <c r="B113" s="164"/>
      <c r="C113" s="165">
        <f t="shared" si="22"/>
        <v>2021</v>
      </c>
      <c r="D113" s="162">
        <f t="shared" si="23"/>
        <v>7</v>
      </c>
      <c r="E113" s="161">
        <f t="shared" si="24"/>
        <v>91</v>
      </c>
      <c r="F113" s="160">
        <f t="shared" si="25"/>
        <v>4931.7772319611668</v>
      </c>
      <c r="G113" s="158">
        <f t="shared" si="20"/>
        <v>4602.4867399236373</v>
      </c>
      <c r="H113" s="157">
        <f t="shared" si="21"/>
        <v>9534.2639718848041</v>
      </c>
      <c r="I113" s="156"/>
      <c r="J113" s="159">
        <f t="shared" si="26"/>
        <v>570003.50171219814</v>
      </c>
      <c r="K113" s="158">
        <f t="shared" si="27"/>
        <v>297614.51972931903</v>
      </c>
      <c r="L113" s="157">
        <f t="shared" si="28"/>
        <v>867618.02144151845</v>
      </c>
      <c r="M113" s="156"/>
      <c r="N113" s="155">
        <f t="shared" si="29"/>
        <v>602385.48027068155</v>
      </c>
      <c r="O113" s="154"/>
      <c r="P113" s="142"/>
    </row>
    <row r="114" spans="1:16" x14ac:dyDescent="0.2">
      <c r="A114" s="142"/>
      <c r="B114" s="164"/>
      <c r="C114" s="165">
        <f t="shared" si="22"/>
        <v>2021</v>
      </c>
      <c r="D114" s="162">
        <f t="shared" si="23"/>
        <v>8</v>
      </c>
      <c r="E114" s="161">
        <f t="shared" si="24"/>
        <v>92</v>
      </c>
      <c r="F114" s="160">
        <f t="shared" si="25"/>
        <v>4894.3820271992881</v>
      </c>
      <c r="G114" s="158">
        <f t="shared" si="20"/>
        <v>4639.8819446855159</v>
      </c>
      <c r="H114" s="157">
        <f t="shared" si="21"/>
        <v>9534.2639718848041</v>
      </c>
      <c r="I114" s="156"/>
      <c r="J114" s="159">
        <f t="shared" si="26"/>
        <v>574897.8837393974</v>
      </c>
      <c r="K114" s="158">
        <f t="shared" si="27"/>
        <v>302254.40167400456</v>
      </c>
      <c r="L114" s="157">
        <f t="shared" si="28"/>
        <v>877152.2854134033</v>
      </c>
      <c r="M114" s="156"/>
      <c r="N114" s="155">
        <f t="shared" si="29"/>
        <v>597745.59832599608</v>
      </c>
      <c r="O114" s="154"/>
      <c r="P114" s="142"/>
    </row>
    <row r="115" spans="1:16" x14ac:dyDescent="0.2">
      <c r="A115" s="142"/>
      <c r="B115" s="164"/>
      <c r="C115" s="165">
        <f t="shared" si="22"/>
        <v>2021</v>
      </c>
      <c r="D115" s="162">
        <f t="shared" si="23"/>
        <v>9</v>
      </c>
      <c r="E115" s="161">
        <f t="shared" si="24"/>
        <v>93</v>
      </c>
      <c r="F115" s="160">
        <f t="shared" si="25"/>
        <v>4856.6829863987186</v>
      </c>
      <c r="G115" s="158">
        <f t="shared" si="20"/>
        <v>4677.5809854860854</v>
      </c>
      <c r="H115" s="157">
        <f t="shared" si="21"/>
        <v>9534.2639718848041</v>
      </c>
      <c r="I115" s="156"/>
      <c r="J115" s="159">
        <f t="shared" si="26"/>
        <v>579754.56672579609</v>
      </c>
      <c r="K115" s="158">
        <f t="shared" si="27"/>
        <v>306931.98265949066</v>
      </c>
      <c r="L115" s="157">
        <f t="shared" si="28"/>
        <v>886686.54938528815</v>
      </c>
      <c r="M115" s="156"/>
      <c r="N115" s="155">
        <f t="shared" si="29"/>
        <v>593068.01734051004</v>
      </c>
      <c r="O115" s="154"/>
      <c r="P115" s="142"/>
    </row>
    <row r="116" spans="1:16" x14ac:dyDescent="0.2">
      <c r="A116" s="142"/>
      <c r="B116" s="164"/>
      <c r="C116" s="165">
        <f t="shared" si="22"/>
        <v>2021</v>
      </c>
      <c r="D116" s="162">
        <f t="shared" si="23"/>
        <v>10</v>
      </c>
      <c r="E116" s="161">
        <f t="shared" si="24"/>
        <v>94</v>
      </c>
      <c r="F116" s="160">
        <f t="shared" si="25"/>
        <v>4818.6776408916439</v>
      </c>
      <c r="G116" s="158">
        <f t="shared" si="20"/>
        <v>4715.5863309931601</v>
      </c>
      <c r="H116" s="157">
        <f t="shared" si="21"/>
        <v>9534.2639718848041</v>
      </c>
      <c r="I116" s="156"/>
      <c r="J116" s="159">
        <f t="shared" si="26"/>
        <v>584573.24436668772</v>
      </c>
      <c r="K116" s="158">
        <f t="shared" si="27"/>
        <v>311647.56899048382</v>
      </c>
      <c r="L116" s="157">
        <f t="shared" si="28"/>
        <v>896220.813357173</v>
      </c>
      <c r="M116" s="156"/>
      <c r="N116" s="155">
        <f t="shared" si="29"/>
        <v>588352.43100951682</v>
      </c>
      <c r="O116" s="154"/>
      <c r="P116" s="142"/>
    </row>
    <row r="117" spans="1:16" x14ac:dyDescent="0.2">
      <c r="A117" s="142"/>
      <c r="B117" s="164"/>
      <c r="C117" s="165">
        <f t="shared" si="22"/>
        <v>2021</v>
      </c>
      <c r="D117" s="162">
        <f t="shared" si="23"/>
        <v>11</v>
      </c>
      <c r="E117" s="161">
        <f t="shared" si="24"/>
        <v>95</v>
      </c>
      <c r="F117" s="160">
        <f t="shared" si="25"/>
        <v>4780.3635019523244</v>
      </c>
      <c r="G117" s="158">
        <f t="shared" si="20"/>
        <v>4753.9004699324796</v>
      </c>
      <c r="H117" s="157">
        <f t="shared" si="21"/>
        <v>9534.2639718848041</v>
      </c>
      <c r="I117" s="156"/>
      <c r="J117" s="159">
        <f t="shared" si="26"/>
        <v>589353.6078686401</v>
      </c>
      <c r="K117" s="158">
        <f t="shared" si="27"/>
        <v>316401.46946041629</v>
      </c>
      <c r="L117" s="157">
        <f t="shared" si="28"/>
        <v>905755.07732905785</v>
      </c>
      <c r="M117" s="156"/>
      <c r="N117" s="155">
        <f t="shared" si="29"/>
        <v>583598.53053958435</v>
      </c>
      <c r="O117" s="154"/>
      <c r="P117" s="142"/>
    </row>
    <row r="118" spans="1:16" x14ac:dyDescent="0.2">
      <c r="A118" s="142"/>
      <c r="B118" s="164"/>
      <c r="C118" s="165">
        <f t="shared" si="22"/>
        <v>2021</v>
      </c>
      <c r="D118" s="162">
        <f t="shared" si="23"/>
        <v>12</v>
      </c>
      <c r="E118" s="161">
        <f t="shared" si="24"/>
        <v>96</v>
      </c>
      <c r="F118" s="160">
        <f t="shared" si="25"/>
        <v>4741.738060634123</v>
      </c>
      <c r="G118" s="158">
        <f t="shared" si="20"/>
        <v>4792.525911250681</v>
      </c>
      <c r="H118" s="157">
        <f t="shared" si="21"/>
        <v>9534.2639718848041</v>
      </c>
      <c r="I118" s="156"/>
      <c r="J118" s="159">
        <f t="shared" si="26"/>
        <v>594095.34592927422</v>
      </c>
      <c r="K118" s="158">
        <f t="shared" si="27"/>
        <v>321193.99537166697</v>
      </c>
      <c r="L118" s="157">
        <f t="shared" si="28"/>
        <v>915289.3413009427</v>
      </c>
      <c r="M118" s="156"/>
      <c r="N118" s="155">
        <f t="shared" si="29"/>
        <v>578806.00462833361</v>
      </c>
      <c r="O118" s="154"/>
      <c r="P118" s="142"/>
    </row>
    <row r="119" spans="1:16" x14ac:dyDescent="0.2">
      <c r="A119" s="142"/>
      <c r="B119" s="164"/>
      <c r="C119" s="165">
        <f t="shared" si="22"/>
        <v>2022</v>
      </c>
      <c r="D119" s="162">
        <f t="shared" si="23"/>
        <v>1</v>
      </c>
      <c r="E119" s="161">
        <f t="shared" si="24"/>
        <v>97</v>
      </c>
      <c r="F119" s="160">
        <f t="shared" si="25"/>
        <v>4702.7987876052111</v>
      </c>
      <c r="G119" s="158">
        <f t="shared" si="20"/>
        <v>4831.4651842795929</v>
      </c>
      <c r="H119" s="157">
        <f t="shared" si="21"/>
        <v>9534.2639718848041</v>
      </c>
      <c r="I119" s="156"/>
      <c r="J119" s="159">
        <f t="shared" si="26"/>
        <v>598798.14471687947</v>
      </c>
      <c r="K119" s="158">
        <f t="shared" si="27"/>
        <v>326025.46055594657</v>
      </c>
      <c r="L119" s="157">
        <f t="shared" si="28"/>
        <v>924823.60527282755</v>
      </c>
      <c r="M119" s="156"/>
      <c r="N119" s="155">
        <f t="shared" si="29"/>
        <v>573974.53944405401</v>
      </c>
      <c r="O119" s="154"/>
      <c r="P119" s="142"/>
    </row>
    <row r="120" spans="1:16" x14ac:dyDescent="0.2">
      <c r="A120" s="142"/>
      <c r="B120" s="164"/>
      <c r="C120" s="165">
        <f t="shared" si="22"/>
        <v>2022</v>
      </c>
      <c r="D120" s="162">
        <f t="shared" si="23"/>
        <v>2</v>
      </c>
      <c r="E120" s="161">
        <f t="shared" si="24"/>
        <v>98</v>
      </c>
      <c r="F120" s="160">
        <f t="shared" si="25"/>
        <v>4663.5431329829389</v>
      </c>
      <c r="G120" s="158">
        <f t="shared" si="20"/>
        <v>4870.7208389018651</v>
      </c>
      <c r="H120" s="157">
        <f t="shared" si="21"/>
        <v>9534.2639718848041</v>
      </c>
      <c r="I120" s="156"/>
      <c r="J120" s="159">
        <f t="shared" si="26"/>
        <v>603461.68784986238</v>
      </c>
      <c r="K120" s="158">
        <f t="shared" si="27"/>
        <v>330896.18139484845</v>
      </c>
      <c r="L120" s="157">
        <f t="shared" si="28"/>
        <v>934357.8692447124</v>
      </c>
      <c r="M120" s="156"/>
      <c r="N120" s="155">
        <f t="shared" si="29"/>
        <v>569103.81860515219</v>
      </c>
      <c r="O120" s="154"/>
      <c r="P120" s="142"/>
    </row>
    <row r="121" spans="1:16" x14ac:dyDescent="0.2">
      <c r="A121" s="142"/>
      <c r="B121" s="164"/>
      <c r="C121" s="165">
        <f t="shared" si="22"/>
        <v>2022</v>
      </c>
      <c r="D121" s="162">
        <f t="shared" si="23"/>
        <v>3</v>
      </c>
      <c r="E121" s="161">
        <f t="shared" si="24"/>
        <v>99</v>
      </c>
      <c r="F121" s="160">
        <f t="shared" si="25"/>
        <v>4623.9685261668619</v>
      </c>
      <c r="G121" s="158">
        <f t="shared" si="20"/>
        <v>4910.2954457179421</v>
      </c>
      <c r="H121" s="157">
        <f t="shared" si="21"/>
        <v>9534.2639718848041</v>
      </c>
      <c r="I121" s="156"/>
      <c r="J121" s="159">
        <f t="shared" si="26"/>
        <v>608085.65637602925</v>
      </c>
      <c r="K121" s="158">
        <f t="shared" si="27"/>
        <v>335806.47684056638</v>
      </c>
      <c r="L121" s="157">
        <f t="shared" si="28"/>
        <v>943892.13321659726</v>
      </c>
      <c r="M121" s="156"/>
      <c r="N121" s="155">
        <f t="shared" si="29"/>
        <v>564193.5231594342</v>
      </c>
      <c r="O121" s="154"/>
      <c r="P121" s="142"/>
    </row>
    <row r="122" spans="1:16" x14ac:dyDescent="0.2">
      <c r="A122" s="142"/>
      <c r="B122" s="164"/>
      <c r="C122" s="165">
        <f t="shared" si="22"/>
        <v>2022</v>
      </c>
      <c r="D122" s="162">
        <f t="shared" si="23"/>
        <v>4</v>
      </c>
      <c r="E122" s="161">
        <f t="shared" si="24"/>
        <v>100</v>
      </c>
      <c r="F122" s="160">
        <f t="shared" si="25"/>
        <v>4584.0723756704028</v>
      </c>
      <c r="G122" s="158">
        <f t="shared" si="20"/>
        <v>4950.1915962144012</v>
      </c>
      <c r="H122" s="157">
        <f t="shared" si="21"/>
        <v>9534.2639718848041</v>
      </c>
      <c r="I122" s="156"/>
      <c r="J122" s="159">
        <f t="shared" si="26"/>
        <v>612669.72875169967</v>
      </c>
      <c r="K122" s="158">
        <f t="shared" si="27"/>
        <v>340756.6684367808</v>
      </c>
      <c r="L122" s="157">
        <f t="shared" si="28"/>
        <v>953426.39718848211</v>
      </c>
      <c r="M122" s="156"/>
      <c r="N122" s="155">
        <f t="shared" si="29"/>
        <v>559243.33156321978</v>
      </c>
      <c r="O122" s="154"/>
      <c r="P122" s="142"/>
    </row>
    <row r="123" spans="1:16" x14ac:dyDescent="0.2">
      <c r="A123" s="142"/>
      <c r="B123" s="164"/>
      <c r="C123" s="165">
        <f t="shared" si="22"/>
        <v>2022</v>
      </c>
      <c r="D123" s="162">
        <f t="shared" si="23"/>
        <v>5</v>
      </c>
      <c r="E123" s="161">
        <f t="shared" si="24"/>
        <v>101</v>
      </c>
      <c r="F123" s="160">
        <f t="shared" si="25"/>
        <v>4543.8520689511606</v>
      </c>
      <c r="G123" s="158">
        <f t="shared" si="20"/>
        <v>4990.4119029336434</v>
      </c>
      <c r="H123" s="157">
        <f t="shared" si="21"/>
        <v>9534.2639718848041</v>
      </c>
      <c r="I123" s="156"/>
      <c r="J123" s="159">
        <f t="shared" si="26"/>
        <v>617213.58082065079</v>
      </c>
      <c r="K123" s="158">
        <f t="shared" si="27"/>
        <v>345747.08033971442</v>
      </c>
      <c r="L123" s="157">
        <f t="shared" si="28"/>
        <v>962960.66116036696</v>
      </c>
      <c r="M123" s="156"/>
      <c r="N123" s="155">
        <f t="shared" si="29"/>
        <v>554252.91966028616</v>
      </c>
      <c r="O123" s="154"/>
      <c r="P123" s="142"/>
    </row>
    <row r="124" spans="1:16" x14ac:dyDescent="0.2">
      <c r="A124" s="142"/>
      <c r="B124" s="164"/>
      <c r="C124" s="165">
        <f t="shared" si="22"/>
        <v>2022</v>
      </c>
      <c r="D124" s="162">
        <f t="shared" si="23"/>
        <v>6</v>
      </c>
      <c r="E124" s="161">
        <f t="shared" si="24"/>
        <v>102</v>
      </c>
      <c r="F124" s="160">
        <f t="shared" si="25"/>
        <v>4503.3049722398255</v>
      </c>
      <c r="G124" s="158">
        <f t="shared" si="20"/>
        <v>5030.9589996449786</v>
      </c>
      <c r="H124" s="157">
        <f t="shared" si="21"/>
        <v>9534.2639718848041</v>
      </c>
      <c r="I124" s="156"/>
      <c r="J124" s="159">
        <f t="shared" si="26"/>
        <v>621716.88579289056</v>
      </c>
      <c r="K124" s="158">
        <f t="shared" si="27"/>
        <v>350778.03933935938</v>
      </c>
      <c r="L124" s="157">
        <f t="shared" si="28"/>
        <v>972494.92513225181</v>
      </c>
      <c r="M124" s="156"/>
      <c r="N124" s="155">
        <f t="shared" si="29"/>
        <v>549221.9606606412</v>
      </c>
      <c r="O124" s="154"/>
      <c r="P124" s="142"/>
    </row>
    <row r="125" spans="1:16" x14ac:dyDescent="0.2">
      <c r="A125" s="142"/>
      <c r="B125" s="164"/>
      <c r="C125" s="165">
        <f t="shared" si="22"/>
        <v>2022</v>
      </c>
      <c r="D125" s="162">
        <f t="shared" si="23"/>
        <v>7</v>
      </c>
      <c r="E125" s="161">
        <f t="shared" si="24"/>
        <v>103</v>
      </c>
      <c r="F125" s="160">
        <f t="shared" si="25"/>
        <v>4462.4284303677096</v>
      </c>
      <c r="G125" s="158">
        <f t="shared" si="20"/>
        <v>5071.8355415170945</v>
      </c>
      <c r="H125" s="157">
        <f t="shared" si="21"/>
        <v>9534.2639718848041</v>
      </c>
      <c r="I125" s="156"/>
      <c r="J125" s="159">
        <f t="shared" si="26"/>
        <v>626179.31422325829</v>
      </c>
      <c r="K125" s="158">
        <f t="shared" si="27"/>
        <v>355849.87488087645</v>
      </c>
      <c r="L125" s="157">
        <f t="shared" si="28"/>
        <v>982029.18910413666</v>
      </c>
      <c r="M125" s="156"/>
      <c r="N125" s="155">
        <f t="shared" si="29"/>
        <v>544150.12511912407</v>
      </c>
      <c r="O125" s="154"/>
      <c r="P125" s="142"/>
    </row>
    <row r="126" spans="1:16" x14ac:dyDescent="0.2">
      <c r="A126" s="142"/>
      <c r="B126" s="164"/>
      <c r="C126" s="165">
        <f t="shared" si="22"/>
        <v>2022</v>
      </c>
      <c r="D126" s="162">
        <f t="shared" si="23"/>
        <v>8</v>
      </c>
      <c r="E126" s="161">
        <f t="shared" si="24"/>
        <v>104</v>
      </c>
      <c r="F126" s="160">
        <f t="shared" si="25"/>
        <v>4421.2197665928834</v>
      </c>
      <c r="G126" s="158">
        <f t="shared" si="20"/>
        <v>5113.0442052919207</v>
      </c>
      <c r="H126" s="157">
        <f t="shared" si="21"/>
        <v>9534.2639718848041</v>
      </c>
      <c r="I126" s="156"/>
      <c r="J126" s="159">
        <f t="shared" si="26"/>
        <v>630600.53398985113</v>
      </c>
      <c r="K126" s="158">
        <f t="shared" si="27"/>
        <v>360962.91908616835</v>
      </c>
      <c r="L126" s="157">
        <f t="shared" si="28"/>
        <v>991563.45307602151</v>
      </c>
      <c r="M126" s="156"/>
      <c r="N126" s="155">
        <f t="shared" si="29"/>
        <v>539037.08091383218</v>
      </c>
      <c r="O126" s="154"/>
      <c r="P126" s="142"/>
    </row>
    <row r="127" spans="1:16" x14ac:dyDescent="0.2">
      <c r="A127" s="142"/>
      <c r="B127" s="164"/>
      <c r="C127" s="165">
        <f t="shared" si="22"/>
        <v>2022</v>
      </c>
      <c r="D127" s="162">
        <f t="shared" si="23"/>
        <v>9</v>
      </c>
      <c r="E127" s="161">
        <f t="shared" si="24"/>
        <v>105</v>
      </c>
      <c r="F127" s="160">
        <f t="shared" si="25"/>
        <v>4379.6762824248863</v>
      </c>
      <c r="G127" s="158">
        <f t="shared" si="20"/>
        <v>5154.5876894599178</v>
      </c>
      <c r="H127" s="157">
        <f t="shared" si="21"/>
        <v>9534.2639718848041</v>
      </c>
      <c r="I127" s="156"/>
      <c r="J127" s="159">
        <f t="shared" si="26"/>
        <v>634980.21027227596</v>
      </c>
      <c r="K127" s="158">
        <f t="shared" si="27"/>
        <v>366117.50677562825</v>
      </c>
      <c r="L127" s="157">
        <f t="shared" si="28"/>
        <v>1001097.7170479064</v>
      </c>
      <c r="M127" s="156"/>
      <c r="N127" s="155">
        <f t="shared" si="29"/>
        <v>533882.49322437227</v>
      </c>
      <c r="O127" s="154"/>
      <c r="P127" s="142"/>
    </row>
    <row r="128" spans="1:16" x14ac:dyDescent="0.2">
      <c r="A128" s="142"/>
      <c r="B128" s="164"/>
      <c r="C128" s="165">
        <f t="shared" si="22"/>
        <v>2022</v>
      </c>
      <c r="D128" s="162">
        <f t="shared" si="23"/>
        <v>10</v>
      </c>
      <c r="E128" s="161">
        <f t="shared" si="24"/>
        <v>106</v>
      </c>
      <c r="F128" s="160">
        <f t="shared" si="25"/>
        <v>4337.795257448025</v>
      </c>
      <c r="G128" s="158">
        <f t="shared" si="20"/>
        <v>5196.468714436779</v>
      </c>
      <c r="H128" s="157">
        <f t="shared" si="21"/>
        <v>9534.2639718848041</v>
      </c>
      <c r="I128" s="156"/>
      <c r="J128" s="159">
        <f t="shared" si="26"/>
        <v>639318.00552972395</v>
      </c>
      <c r="K128" s="158">
        <f t="shared" si="27"/>
        <v>371313.97549006506</v>
      </c>
      <c r="L128" s="157">
        <f t="shared" si="28"/>
        <v>1010631.9810197912</v>
      </c>
      <c r="M128" s="156"/>
      <c r="N128" s="155">
        <f t="shared" si="29"/>
        <v>528686.02450993552</v>
      </c>
      <c r="O128" s="154"/>
      <c r="P128" s="142"/>
    </row>
    <row r="129" spans="1:16" x14ac:dyDescent="0.2">
      <c r="A129" s="142"/>
      <c r="B129" s="164"/>
      <c r="C129" s="165">
        <f t="shared" si="22"/>
        <v>2022</v>
      </c>
      <c r="D129" s="162">
        <f t="shared" si="23"/>
        <v>11</v>
      </c>
      <c r="E129" s="161">
        <f t="shared" si="24"/>
        <v>107</v>
      </c>
      <c r="F129" s="160">
        <f t="shared" si="25"/>
        <v>4295.5739491432259</v>
      </c>
      <c r="G129" s="158">
        <f t="shared" si="20"/>
        <v>5238.6900227415781</v>
      </c>
      <c r="H129" s="157">
        <f t="shared" si="21"/>
        <v>9534.2639718848041</v>
      </c>
      <c r="I129" s="156"/>
      <c r="J129" s="159">
        <f t="shared" si="26"/>
        <v>643613.57947886712</v>
      </c>
      <c r="K129" s="158">
        <f t="shared" si="27"/>
        <v>376552.66551280662</v>
      </c>
      <c r="L129" s="157">
        <f t="shared" si="28"/>
        <v>1020166.2449916761</v>
      </c>
      <c r="M129" s="156"/>
      <c r="N129" s="155">
        <f t="shared" si="29"/>
        <v>523447.33448719396</v>
      </c>
      <c r="O129" s="154"/>
      <c r="P129" s="142"/>
    </row>
    <row r="130" spans="1:16" x14ac:dyDescent="0.2">
      <c r="A130" s="142"/>
      <c r="B130" s="164"/>
      <c r="C130" s="165">
        <f t="shared" si="22"/>
        <v>2022</v>
      </c>
      <c r="D130" s="162">
        <f t="shared" si="23"/>
        <v>12</v>
      </c>
      <c r="E130" s="161">
        <f t="shared" si="24"/>
        <v>108</v>
      </c>
      <c r="F130" s="160">
        <f t="shared" si="25"/>
        <v>4253.0095927084512</v>
      </c>
      <c r="G130" s="158">
        <f t="shared" si="20"/>
        <v>5281.2543791763528</v>
      </c>
      <c r="H130" s="157">
        <f t="shared" si="21"/>
        <v>9534.2639718848041</v>
      </c>
      <c r="I130" s="156"/>
      <c r="J130" s="159">
        <f t="shared" si="26"/>
        <v>647866.58907157555</v>
      </c>
      <c r="K130" s="158">
        <f t="shared" si="27"/>
        <v>381833.91989198298</v>
      </c>
      <c r="L130" s="157">
        <f t="shared" si="28"/>
        <v>1029700.5089635609</v>
      </c>
      <c r="M130" s="156"/>
      <c r="N130" s="155">
        <f t="shared" si="29"/>
        <v>518166.0801080176</v>
      </c>
      <c r="O130" s="154"/>
      <c r="P130" s="142"/>
    </row>
    <row r="131" spans="1:16" x14ac:dyDescent="0.2">
      <c r="A131" s="142"/>
      <c r="B131" s="164"/>
      <c r="C131" s="165">
        <f t="shared" si="22"/>
        <v>2023</v>
      </c>
      <c r="D131" s="162">
        <f t="shared" si="23"/>
        <v>1</v>
      </c>
      <c r="E131" s="161">
        <f t="shared" si="24"/>
        <v>109</v>
      </c>
      <c r="F131" s="160">
        <f t="shared" si="25"/>
        <v>4210.0994008776433</v>
      </c>
      <c r="G131" s="158">
        <f t="shared" si="20"/>
        <v>5324.1645710071607</v>
      </c>
      <c r="H131" s="157">
        <f t="shared" si="21"/>
        <v>9534.2639718848041</v>
      </c>
      <c r="I131" s="156"/>
      <c r="J131" s="159">
        <f t="shared" si="26"/>
        <v>652076.68847245316</v>
      </c>
      <c r="K131" s="158">
        <f t="shared" si="27"/>
        <v>387158.08446299017</v>
      </c>
      <c r="L131" s="157">
        <f t="shared" si="28"/>
        <v>1039234.7729354458</v>
      </c>
      <c r="M131" s="156"/>
      <c r="N131" s="155">
        <f t="shared" si="29"/>
        <v>512841.91553701041</v>
      </c>
      <c r="O131" s="154"/>
      <c r="P131" s="142"/>
    </row>
    <row r="132" spans="1:16" x14ac:dyDescent="0.2">
      <c r="A132" s="142"/>
      <c r="B132" s="164"/>
      <c r="C132" s="165">
        <f t="shared" si="22"/>
        <v>2023</v>
      </c>
      <c r="D132" s="162">
        <f t="shared" si="23"/>
        <v>2</v>
      </c>
      <c r="E132" s="161">
        <f t="shared" si="24"/>
        <v>110</v>
      </c>
      <c r="F132" s="160">
        <f t="shared" si="25"/>
        <v>4166.8405637382093</v>
      </c>
      <c r="G132" s="158">
        <f t="shared" si="20"/>
        <v>5367.4234081465947</v>
      </c>
      <c r="H132" s="157">
        <f t="shared" si="21"/>
        <v>9534.2639718848041</v>
      </c>
      <c r="I132" s="156"/>
      <c r="J132" s="159">
        <f t="shared" si="26"/>
        <v>656243.52903619141</v>
      </c>
      <c r="K132" s="158">
        <f t="shared" si="27"/>
        <v>392525.50787113677</v>
      </c>
      <c r="L132" s="157">
        <f t="shared" si="28"/>
        <v>1048769.0369073306</v>
      </c>
      <c r="M132" s="156"/>
      <c r="N132" s="155">
        <f t="shared" si="29"/>
        <v>507474.49212886381</v>
      </c>
      <c r="O132" s="154"/>
      <c r="P132" s="142"/>
    </row>
    <row r="133" spans="1:16" x14ac:dyDescent="0.2">
      <c r="A133" s="142"/>
      <c r="B133" s="164"/>
      <c r="C133" s="165">
        <f t="shared" si="22"/>
        <v>2023</v>
      </c>
      <c r="D133" s="162">
        <f t="shared" si="23"/>
        <v>3</v>
      </c>
      <c r="E133" s="161">
        <f t="shared" si="24"/>
        <v>111</v>
      </c>
      <c r="F133" s="160">
        <f t="shared" si="25"/>
        <v>4123.2302485470191</v>
      </c>
      <c r="G133" s="158">
        <f t="shared" si="20"/>
        <v>5411.033723337785</v>
      </c>
      <c r="H133" s="157">
        <f t="shared" si="21"/>
        <v>9534.2639718848041</v>
      </c>
      <c r="I133" s="156"/>
      <c r="J133" s="159">
        <f t="shared" si="26"/>
        <v>660366.75928473845</v>
      </c>
      <c r="K133" s="158">
        <f t="shared" si="27"/>
        <v>397936.54159447458</v>
      </c>
      <c r="L133" s="157">
        <f t="shared" si="28"/>
        <v>1058303.3008792154</v>
      </c>
      <c r="M133" s="156"/>
      <c r="N133" s="155">
        <f t="shared" si="29"/>
        <v>502063.45840552601</v>
      </c>
      <c r="O133" s="154"/>
      <c r="P133" s="142"/>
    </row>
    <row r="134" spans="1:16" x14ac:dyDescent="0.2">
      <c r="A134" s="142"/>
      <c r="B134" s="164"/>
      <c r="C134" s="165">
        <f t="shared" si="22"/>
        <v>2023</v>
      </c>
      <c r="D134" s="162">
        <f t="shared" si="23"/>
        <v>4</v>
      </c>
      <c r="E134" s="161">
        <f t="shared" si="24"/>
        <v>112</v>
      </c>
      <c r="F134" s="160">
        <f t="shared" si="25"/>
        <v>4079.265599544899</v>
      </c>
      <c r="G134" s="158">
        <f t="shared" si="20"/>
        <v>5454.9983723399055</v>
      </c>
      <c r="H134" s="157">
        <f t="shared" si="21"/>
        <v>9534.2639718848041</v>
      </c>
      <c r="I134" s="156"/>
      <c r="J134" s="159">
        <f t="shared" si="26"/>
        <v>664446.02488428331</v>
      </c>
      <c r="K134" s="158">
        <f t="shared" si="27"/>
        <v>403391.53996681445</v>
      </c>
      <c r="L134" s="157">
        <f t="shared" si="28"/>
        <v>1067837.5648511001</v>
      </c>
      <c r="M134" s="156"/>
      <c r="N134" s="155">
        <f t="shared" si="29"/>
        <v>496608.46003318613</v>
      </c>
      <c r="O134" s="154"/>
      <c r="P134" s="142"/>
    </row>
    <row r="135" spans="1:16" x14ac:dyDescent="0.2">
      <c r="A135" s="142"/>
      <c r="B135" s="164"/>
      <c r="C135" s="165">
        <f t="shared" si="22"/>
        <v>2023</v>
      </c>
      <c r="D135" s="162">
        <f t="shared" si="23"/>
        <v>5</v>
      </c>
      <c r="E135" s="161">
        <f t="shared" si="24"/>
        <v>113</v>
      </c>
      <c r="F135" s="160">
        <f t="shared" si="25"/>
        <v>4034.9437377696377</v>
      </c>
      <c r="G135" s="158">
        <f t="shared" si="20"/>
        <v>5499.3202341151664</v>
      </c>
      <c r="H135" s="157">
        <f t="shared" si="21"/>
        <v>9534.2639718848041</v>
      </c>
      <c r="I135" s="156"/>
      <c r="J135" s="159">
        <f t="shared" si="26"/>
        <v>668480.96862205293</v>
      </c>
      <c r="K135" s="158">
        <f t="shared" si="27"/>
        <v>408890.86020092963</v>
      </c>
      <c r="L135" s="157">
        <f t="shared" si="28"/>
        <v>1077371.8288229848</v>
      </c>
      <c r="M135" s="156"/>
      <c r="N135" s="155">
        <f t="shared" si="29"/>
        <v>491109.13979907095</v>
      </c>
      <c r="O135" s="154"/>
      <c r="P135" s="142"/>
    </row>
    <row r="136" spans="1:16" x14ac:dyDescent="0.2">
      <c r="A136" s="142"/>
      <c r="B136" s="164"/>
      <c r="C136" s="165">
        <f t="shared" si="22"/>
        <v>2023</v>
      </c>
      <c r="D136" s="162">
        <f t="shared" si="23"/>
        <v>6</v>
      </c>
      <c r="E136" s="161">
        <f t="shared" si="24"/>
        <v>114</v>
      </c>
      <c r="F136" s="160">
        <f t="shared" si="25"/>
        <v>3990.2617608674518</v>
      </c>
      <c r="G136" s="158">
        <f t="shared" si="20"/>
        <v>5544.0022110173522</v>
      </c>
      <c r="H136" s="157">
        <f t="shared" si="21"/>
        <v>9534.2639718848041</v>
      </c>
      <c r="I136" s="156"/>
      <c r="J136" s="159">
        <f t="shared" si="26"/>
        <v>672471.23038292036</v>
      </c>
      <c r="K136" s="158">
        <f t="shared" si="27"/>
        <v>414434.86241194699</v>
      </c>
      <c r="L136" s="157">
        <f t="shared" si="28"/>
        <v>1086906.0927948696</v>
      </c>
      <c r="M136" s="156"/>
      <c r="N136" s="155">
        <f t="shared" si="29"/>
        <v>485565.13758805359</v>
      </c>
      <c r="O136" s="154"/>
      <c r="P136" s="142"/>
    </row>
    <row r="137" spans="1:16" x14ac:dyDescent="0.2">
      <c r="A137" s="142"/>
      <c r="B137" s="164"/>
      <c r="C137" s="165">
        <f t="shared" si="22"/>
        <v>2023</v>
      </c>
      <c r="D137" s="162">
        <f t="shared" si="23"/>
        <v>7</v>
      </c>
      <c r="E137" s="161">
        <f t="shared" si="24"/>
        <v>115</v>
      </c>
      <c r="F137" s="160">
        <f t="shared" si="25"/>
        <v>3945.2167429029355</v>
      </c>
      <c r="G137" s="158">
        <f t="shared" si="20"/>
        <v>5589.0472289818681</v>
      </c>
      <c r="H137" s="157">
        <f t="shared" si="21"/>
        <v>9534.2639718848041</v>
      </c>
      <c r="I137" s="156"/>
      <c r="J137" s="159">
        <f t="shared" si="26"/>
        <v>676416.44712582324</v>
      </c>
      <c r="K137" s="158">
        <f t="shared" si="27"/>
        <v>420023.90964092885</v>
      </c>
      <c r="L137" s="157">
        <f t="shared" si="28"/>
        <v>1096440.3567667543</v>
      </c>
      <c r="M137" s="156"/>
      <c r="N137" s="155">
        <f t="shared" si="29"/>
        <v>479976.09035907174</v>
      </c>
      <c r="O137" s="154"/>
      <c r="P137" s="142"/>
    </row>
    <row r="138" spans="1:16" x14ac:dyDescent="0.2">
      <c r="A138" s="142"/>
      <c r="B138" s="164"/>
      <c r="C138" s="165">
        <f t="shared" si="22"/>
        <v>2023</v>
      </c>
      <c r="D138" s="162">
        <f t="shared" si="23"/>
        <v>8</v>
      </c>
      <c r="E138" s="161">
        <f t="shared" si="24"/>
        <v>116</v>
      </c>
      <c r="F138" s="160">
        <f t="shared" si="25"/>
        <v>3899.805734167458</v>
      </c>
      <c r="G138" s="158">
        <f t="shared" si="20"/>
        <v>5634.4582377173465</v>
      </c>
      <c r="H138" s="157">
        <f t="shared" si="21"/>
        <v>9534.2639718848041</v>
      </c>
      <c r="I138" s="156"/>
      <c r="J138" s="159">
        <f t="shared" si="26"/>
        <v>680316.25285999069</v>
      </c>
      <c r="K138" s="158">
        <f t="shared" si="27"/>
        <v>425658.36787864618</v>
      </c>
      <c r="L138" s="157">
        <f t="shared" si="28"/>
        <v>1105974.620738639</v>
      </c>
      <c r="M138" s="156"/>
      <c r="N138" s="155">
        <f t="shared" si="29"/>
        <v>474341.6321213544</v>
      </c>
      <c r="O138" s="154"/>
      <c r="P138" s="142"/>
    </row>
    <row r="139" spans="1:16" x14ac:dyDescent="0.2">
      <c r="A139" s="142"/>
      <c r="B139" s="164"/>
      <c r="C139" s="165">
        <f t="shared" si="22"/>
        <v>2023</v>
      </c>
      <c r="D139" s="162">
        <f t="shared" si="23"/>
        <v>9</v>
      </c>
      <c r="E139" s="161">
        <f t="shared" si="24"/>
        <v>117</v>
      </c>
      <c r="F139" s="160">
        <f t="shared" si="25"/>
        <v>3854.0257609860046</v>
      </c>
      <c r="G139" s="158">
        <f t="shared" si="20"/>
        <v>5680.2382108987995</v>
      </c>
      <c r="H139" s="157">
        <f t="shared" si="21"/>
        <v>9534.2639718848041</v>
      </c>
      <c r="I139" s="156"/>
      <c r="J139" s="159">
        <f t="shared" si="26"/>
        <v>684170.27862097672</v>
      </c>
      <c r="K139" s="158">
        <f t="shared" si="27"/>
        <v>431338.60608954501</v>
      </c>
      <c r="L139" s="157">
        <f t="shared" si="28"/>
        <v>1115508.8847105238</v>
      </c>
      <c r="M139" s="156"/>
      <c r="N139" s="155">
        <f t="shared" si="29"/>
        <v>468661.39391045558</v>
      </c>
      <c r="O139" s="154"/>
      <c r="P139" s="142"/>
    </row>
    <row r="140" spans="1:16" x14ac:dyDescent="0.2">
      <c r="A140" s="142"/>
      <c r="B140" s="164"/>
      <c r="C140" s="165">
        <f t="shared" si="22"/>
        <v>2023</v>
      </c>
      <c r="D140" s="162">
        <f t="shared" si="23"/>
        <v>10</v>
      </c>
      <c r="E140" s="161">
        <f t="shared" si="24"/>
        <v>118</v>
      </c>
      <c r="F140" s="160">
        <f t="shared" si="25"/>
        <v>3807.8738255224516</v>
      </c>
      <c r="G140" s="158">
        <f t="shared" si="20"/>
        <v>5726.3901463623524</v>
      </c>
      <c r="H140" s="157">
        <f t="shared" si="21"/>
        <v>9534.2639718848041</v>
      </c>
      <c r="I140" s="156"/>
      <c r="J140" s="159">
        <f t="shared" si="26"/>
        <v>687978.15244649921</v>
      </c>
      <c r="K140" s="158">
        <f t="shared" si="27"/>
        <v>437064.99623590737</v>
      </c>
      <c r="L140" s="157">
        <f t="shared" si="28"/>
        <v>1125043.1486824085</v>
      </c>
      <c r="M140" s="156"/>
      <c r="N140" s="155">
        <f t="shared" si="29"/>
        <v>462935.00376409321</v>
      </c>
      <c r="O140" s="154"/>
      <c r="P140" s="142"/>
    </row>
    <row r="141" spans="1:16" x14ac:dyDescent="0.2">
      <c r="A141" s="142"/>
      <c r="B141" s="164"/>
      <c r="C141" s="165">
        <f t="shared" si="22"/>
        <v>2023</v>
      </c>
      <c r="D141" s="162">
        <f t="shared" si="23"/>
        <v>11</v>
      </c>
      <c r="E141" s="161">
        <f t="shared" si="24"/>
        <v>119</v>
      </c>
      <c r="F141" s="160">
        <f t="shared" si="25"/>
        <v>3761.3469055832575</v>
      </c>
      <c r="G141" s="158">
        <f t="shared" si="20"/>
        <v>5772.9170663015466</v>
      </c>
      <c r="H141" s="157">
        <f t="shared" si="21"/>
        <v>9534.2639718848041</v>
      </c>
      <c r="I141" s="156"/>
      <c r="J141" s="159">
        <f t="shared" si="26"/>
        <v>691739.49935208249</v>
      </c>
      <c r="K141" s="158">
        <f t="shared" si="27"/>
        <v>442837.91330220894</v>
      </c>
      <c r="L141" s="157">
        <f t="shared" si="28"/>
        <v>1134577.4126542932</v>
      </c>
      <c r="M141" s="156"/>
      <c r="N141" s="155">
        <f t="shared" si="29"/>
        <v>457162.08669779164</v>
      </c>
      <c r="O141" s="154"/>
      <c r="P141" s="142"/>
    </row>
    <row r="142" spans="1:16" x14ac:dyDescent="0.2">
      <c r="A142" s="142"/>
      <c r="B142" s="164"/>
      <c r="C142" s="165">
        <f t="shared" si="22"/>
        <v>2023</v>
      </c>
      <c r="D142" s="162">
        <f t="shared" si="23"/>
        <v>12</v>
      </c>
      <c r="E142" s="161">
        <f t="shared" si="24"/>
        <v>120</v>
      </c>
      <c r="F142" s="160">
        <f t="shared" si="25"/>
        <v>3714.4419544195571</v>
      </c>
      <c r="G142" s="158">
        <f t="shared" si="20"/>
        <v>5819.822017465247</v>
      </c>
      <c r="H142" s="157">
        <f t="shared" si="21"/>
        <v>9534.2639718848041</v>
      </c>
      <c r="I142" s="156"/>
      <c r="J142" s="159">
        <f t="shared" si="26"/>
        <v>695453.94130650209</v>
      </c>
      <c r="K142" s="158">
        <f t="shared" si="27"/>
        <v>448657.73531967419</v>
      </c>
      <c r="L142" s="157">
        <f t="shared" si="28"/>
        <v>1144111.676626178</v>
      </c>
      <c r="M142" s="156"/>
      <c r="N142" s="155">
        <f t="shared" si="29"/>
        <v>451342.26468032639</v>
      </c>
      <c r="O142" s="154"/>
      <c r="P142" s="142"/>
    </row>
    <row r="143" spans="1:16" x14ac:dyDescent="0.2">
      <c r="A143" s="142"/>
      <c r="B143" s="164"/>
      <c r="C143" s="165">
        <f t="shared" si="22"/>
        <v>2024</v>
      </c>
      <c r="D143" s="162">
        <f t="shared" si="23"/>
        <v>1</v>
      </c>
      <c r="E143" s="161">
        <f t="shared" si="24"/>
        <v>121</v>
      </c>
      <c r="F143" s="160">
        <f t="shared" si="25"/>
        <v>3667.1559005276522</v>
      </c>
      <c r="G143" s="158">
        <f t="shared" si="20"/>
        <v>5867.1080713571519</v>
      </c>
      <c r="H143" s="157">
        <f t="shared" si="21"/>
        <v>9534.2639718848041</v>
      </c>
      <c r="I143" s="156"/>
      <c r="J143" s="159">
        <f t="shared" si="26"/>
        <v>699121.0972070297</v>
      </c>
      <c r="K143" s="158">
        <f t="shared" si="27"/>
        <v>454524.84339103132</v>
      </c>
      <c r="L143" s="157">
        <f t="shared" si="28"/>
        <v>1153645.9405980627</v>
      </c>
      <c r="M143" s="156"/>
      <c r="N143" s="155">
        <f t="shared" si="29"/>
        <v>445475.15660896926</v>
      </c>
      <c r="O143" s="154"/>
      <c r="P143" s="142"/>
    </row>
    <row r="144" spans="1:16" x14ac:dyDescent="0.2">
      <c r="A144" s="142"/>
      <c r="B144" s="164"/>
      <c r="C144" s="165">
        <f t="shared" si="22"/>
        <v>2024</v>
      </c>
      <c r="D144" s="162">
        <f t="shared" si="23"/>
        <v>2</v>
      </c>
      <c r="E144" s="161">
        <f t="shared" si="24"/>
        <v>122</v>
      </c>
      <c r="F144" s="160">
        <f t="shared" si="25"/>
        <v>3619.4856474478752</v>
      </c>
      <c r="G144" s="158">
        <f t="shared" si="20"/>
        <v>5914.7783244369293</v>
      </c>
      <c r="H144" s="157">
        <f t="shared" si="21"/>
        <v>9534.2639718848041</v>
      </c>
      <c r="I144" s="156"/>
      <c r="J144" s="159">
        <f t="shared" si="26"/>
        <v>702740.58285447757</v>
      </c>
      <c r="K144" s="158">
        <f t="shared" si="27"/>
        <v>460439.62171546824</v>
      </c>
      <c r="L144" s="157">
        <f t="shared" si="28"/>
        <v>1163180.2045699474</v>
      </c>
      <c r="M144" s="156"/>
      <c r="N144" s="155">
        <f t="shared" si="29"/>
        <v>439560.37828453234</v>
      </c>
      <c r="O144" s="154"/>
      <c r="P144" s="142"/>
    </row>
    <row r="145" spans="1:16" x14ac:dyDescent="0.2">
      <c r="A145" s="142"/>
      <c r="B145" s="164"/>
      <c r="C145" s="165">
        <f t="shared" si="22"/>
        <v>2024</v>
      </c>
      <c r="D145" s="162">
        <f t="shared" si="23"/>
        <v>3</v>
      </c>
      <c r="E145" s="161">
        <f t="shared" si="24"/>
        <v>123</v>
      </c>
      <c r="F145" s="160">
        <f t="shared" si="25"/>
        <v>3571.4280735618254</v>
      </c>
      <c r="G145" s="158">
        <f t="shared" si="20"/>
        <v>5962.8358983229791</v>
      </c>
      <c r="H145" s="157">
        <f t="shared" si="21"/>
        <v>9534.2639718848041</v>
      </c>
      <c r="I145" s="156"/>
      <c r="J145" s="159">
        <f t="shared" si="26"/>
        <v>706312.01092803944</v>
      </c>
      <c r="K145" s="158">
        <f t="shared" si="27"/>
        <v>466402.45761379122</v>
      </c>
      <c r="L145" s="157">
        <f t="shared" si="28"/>
        <v>1172714.4685418322</v>
      </c>
      <c r="M145" s="156"/>
      <c r="N145" s="155">
        <f t="shared" si="29"/>
        <v>433597.54238620936</v>
      </c>
      <c r="O145" s="154"/>
      <c r="P145" s="142"/>
    </row>
    <row r="146" spans="1:16" x14ac:dyDescent="0.2">
      <c r="A146" s="142"/>
      <c r="B146" s="164"/>
      <c r="C146" s="165">
        <f t="shared" si="22"/>
        <v>2024</v>
      </c>
      <c r="D146" s="162">
        <f t="shared" si="23"/>
        <v>4</v>
      </c>
      <c r="E146" s="161">
        <f t="shared" si="24"/>
        <v>124</v>
      </c>
      <c r="F146" s="160">
        <f t="shared" si="25"/>
        <v>3522.9800318879511</v>
      </c>
      <c r="G146" s="158">
        <f t="shared" si="20"/>
        <v>6011.2839399968525</v>
      </c>
      <c r="H146" s="157">
        <f t="shared" si="21"/>
        <v>9534.2639718848041</v>
      </c>
      <c r="I146" s="156"/>
      <c r="J146" s="159">
        <f t="shared" si="26"/>
        <v>709834.99095992744</v>
      </c>
      <c r="K146" s="158">
        <f t="shared" si="27"/>
        <v>472413.74155378807</v>
      </c>
      <c r="L146" s="157">
        <f t="shared" si="28"/>
        <v>1182248.7325137169</v>
      </c>
      <c r="M146" s="156"/>
      <c r="N146" s="155">
        <f t="shared" si="29"/>
        <v>427586.25844621251</v>
      </c>
      <c r="O146" s="154"/>
      <c r="P146" s="142"/>
    </row>
    <row r="147" spans="1:16" x14ac:dyDescent="0.2">
      <c r="A147" s="142"/>
      <c r="B147" s="164"/>
      <c r="C147" s="165">
        <f t="shared" si="22"/>
        <v>2024</v>
      </c>
      <c r="D147" s="162">
        <f t="shared" si="23"/>
        <v>5</v>
      </c>
      <c r="E147" s="161">
        <f t="shared" si="24"/>
        <v>125</v>
      </c>
      <c r="F147" s="160">
        <f t="shared" si="25"/>
        <v>3474.1383498754767</v>
      </c>
      <c r="G147" s="158">
        <f t="shared" ref="G147:G210" si="30">IF($G$10&lt;E147,0,+$G$13-F147)</f>
        <v>6060.1256220093273</v>
      </c>
      <c r="H147" s="157">
        <f t="shared" ref="H147:H210" si="31">IF($G$10&lt;E147,0,+F147+G147)</f>
        <v>9534.2639718848041</v>
      </c>
      <c r="I147" s="156"/>
      <c r="J147" s="159">
        <f t="shared" si="26"/>
        <v>713309.1293098029</v>
      </c>
      <c r="K147" s="158">
        <f t="shared" si="27"/>
        <v>478473.86717579741</v>
      </c>
      <c r="L147" s="157">
        <f t="shared" si="28"/>
        <v>1191782.9964856016</v>
      </c>
      <c r="M147" s="156"/>
      <c r="N147" s="155">
        <f t="shared" si="29"/>
        <v>421526.13282420317</v>
      </c>
      <c r="O147" s="154"/>
      <c r="P147" s="142"/>
    </row>
    <row r="148" spans="1:16" x14ac:dyDescent="0.2">
      <c r="A148" s="142"/>
      <c r="B148" s="164"/>
      <c r="C148" s="165">
        <f t="shared" ref="C148:C211" si="32">IF(D148&lt;D147,+C147+1,+C147)</f>
        <v>2024</v>
      </c>
      <c r="D148" s="162">
        <f t="shared" ref="D148:D211" si="33">IF(+D147+1&gt;12,1,+D147+1)</f>
        <v>6</v>
      </c>
      <c r="E148" s="161">
        <f t="shared" ref="E148:E211" si="34">+E147+1</f>
        <v>126</v>
      </c>
      <c r="F148" s="160">
        <f t="shared" ref="F148:F211" si="35">IF($G$10&lt;E148,0,+N147*($G$11/12))</f>
        <v>3424.8998291966509</v>
      </c>
      <c r="G148" s="158">
        <f t="shared" si="30"/>
        <v>6109.3641426881532</v>
      </c>
      <c r="H148" s="157">
        <f t="shared" si="31"/>
        <v>9534.2639718848041</v>
      </c>
      <c r="I148" s="156"/>
      <c r="J148" s="159">
        <f t="shared" ref="J148:J211" si="36">IF(F148=0,0,+J147+F148)</f>
        <v>716734.02913899953</v>
      </c>
      <c r="K148" s="158">
        <f t="shared" ref="K148:K211" si="37">IF(G148=0,0,+K147+G148)</f>
        <v>484583.23131848557</v>
      </c>
      <c r="L148" s="157">
        <f t="shared" ref="L148:L211" si="38">IF(H148=0,0,+L147+H148)</f>
        <v>1201317.2604574864</v>
      </c>
      <c r="M148" s="156"/>
      <c r="N148" s="155">
        <f t="shared" ref="N148:N211" si="39">IF(G148=0,0,+N147-G148)</f>
        <v>415416.76868151501</v>
      </c>
      <c r="O148" s="154"/>
      <c r="P148" s="142"/>
    </row>
    <row r="149" spans="1:16" x14ac:dyDescent="0.2">
      <c r="A149" s="142"/>
      <c r="B149" s="164"/>
      <c r="C149" s="165">
        <f t="shared" si="32"/>
        <v>2024</v>
      </c>
      <c r="D149" s="162">
        <f t="shared" si="33"/>
        <v>7</v>
      </c>
      <c r="E149" s="161">
        <f t="shared" si="34"/>
        <v>127</v>
      </c>
      <c r="F149" s="160">
        <f t="shared" si="35"/>
        <v>3375.2612455373096</v>
      </c>
      <c r="G149" s="158">
        <f t="shared" si="30"/>
        <v>6159.0027263474949</v>
      </c>
      <c r="H149" s="157">
        <f t="shared" si="31"/>
        <v>9534.2639718848041</v>
      </c>
      <c r="I149" s="156"/>
      <c r="J149" s="159">
        <f t="shared" si="36"/>
        <v>720109.29038453684</v>
      </c>
      <c r="K149" s="158">
        <f t="shared" si="37"/>
        <v>490742.23404483305</v>
      </c>
      <c r="L149" s="157">
        <f t="shared" si="38"/>
        <v>1210851.5244293711</v>
      </c>
      <c r="M149" s="156"/>
      <c r="N149" s="155">
        <f t="shared" si="39"/>
        <v>409257.76595516753</v>
      </c>
      <c r="O149" s="154"/>
      <c r="P149" s="142"/>
    </row>
    <row r="150" spans="1:16" x14ac:dyDescent="0.2">
      <c r="A150" s="142"/>
      <c r="B150" s="164"/>
      <c r="C150" s="165">
        <f t="shared" si="32"/>
        <v>2024</v>
      </c>
      <c r="D150" s="162">
        <f t="shared" si="33"/>
        <v>8</v>
      </c>
      <c r="E150" s="161">
        <f t="shared" si="34"/>
        <v>128</v>
      </c>
      <c r="F150" s="160">
        <f t="shared" si="35"/>
        <v>3325.2193483857363</v>
      </c>
      <c r="G150" s="158">
        <f t="shared" si="30"/>
        <v>6209.0446234990677</v>
      </c>
      <c r="H150" s="157">
        <f t="shared" si="31"/>
        <v>9534.2639718848041</v>
      </c>
      <c r="I150" s="156"/>
      <c r="J150" s="159">
        <f t="shared" si="36"/>
        <v>723434.50973292254</v>
      </c>
      <c r="K150" s="158">
        <f t="shared" si="37"/>
        <v>496951.27866833215</v>
      </c>
      <c r="L150" s="157">
        <f t="shared" si="38"/>
        <v>1220385.7884012558</v>
      </c>
      <c r="M150" s="156"/>
      <c r="N150" s="155">
        <f t="shared" si="39"/>
        <v>403048.72133166844</v>
      </c>
      <c r="O150" s="154"/>
      <c r="P150" s="142"/>
    </row>
    <row r="151" spans="1:16" x14ac:dyDescent="0.2">
      <c r="A151" s="142"/>
      <c r="B151" s="164"/>
      <c r="C151" s="165">
        <f t="shared" si="32"/>
        <v>2024</v>
      </c>
      <c r="D151" s="162">
        <f t="shared" si="33"/>
        <v>9</v>
      </c>
      <c r="E151" s="161">
        <f t="shared" si="34"/>
        <v>129</v>
      </c>
      <c r="F151" s="160">
        <f t="shared" si="35"/>
        <v>3274.7708608198063</v>
      </c>
      <c r="G151" s="158">
        <f t="shared" si="30"/>
        <v>6259.4931110649977</v>
      </c>
      <c r="H151" s="157">
        <f t="shared" si="31"/>
        <v>9534.2639718848041</v>
      </c>
      <c r="I151" s="156"/>
      <c r="J151" s="159">
        <f t="shared" si="36"/>
        <v>726709.28059374238</v>
      </c>
      <c r="K151" s="158">
        <f t="shared" si="37"/>
        <v>503210.77177939715</v>
      </c>
      <c r="L151" s="157">
        <f t="shared" si="38"/>
        <v>1229920.0523731406</v>
      </c>
      <c r="M151" s="156"/>
      <c r="N151" s="155">
        <f t="shared" si="39"/>
        <v>396789.22822060343</v>
      </c>
      <c r="O151" s="154"/>
      <c r="P151" s="142"/>
    </row>
    <row r="152" spans="1:16" x14ac:dyDescent="0.2">
      <c r="A152" s="142"/>
      <c r="B152" s="164"/>
      <c r="C152" s="165">
        <f t="shared" si="32"/>
        <v>2024</v>
      </c>
      <c r="D152" s="162">
        <f t="shared" si="33"/>
        <v>10</v>
      </c>
      <c r="E152" s="161">
        <f t="shared" si="34"/>
        <v>130</v>
      </c>
      <c r="F152" s="160">
        <f t="shared" si="35"/>
        <v>3223.9124792924031</v>
      </c>
      <c r="G152" s="158">
        <f t="shared" si="30"/>
        <v>6310.351492592401</v>
      </c>
      <c r="H152" s="157">
        <f t="shared" si="31"/>
        <v>9534.2639718848041</v>
      </c>
      <c r="I152" s="156"/>
      <c r="J152" s="159">
        <f t="shared" si="36"/>
        <v>729933.19307303475</v>
      </c>
      <c r="K152" s="158">
        <f t="shared" si="37"/>
        <v>509521.12327198958</v>
      </c>
      <c r="L152" s="157">
        <f t="shared" si="38"/>
        <v>1239454.3163450253</v>
      </c>
      <c r="M152" s="156"/>
      <c r="N152" s="155">
        <f t="shared" si="39"/>
        <v>390478.876728011</v>
      </c>
      <c r="O152" s="154"/>
      <c r="P152" s="142"/>
    </row>
    <row r="153" spans="1:16" x14ac:dyDescent="0.2">
      <c r="A153" s="142"/>
      <c r="B153" s="164"/>
      <c r="C153" s="165">
        <f t="shared" si="32"/>
        <v>2024</v>
      </c>
      <c r="D153" s="162">
        <f t="shared" si="33"/>
        <v>11</v>
      </c>
      <c r="E153" s="161">
        <f t="shared" si="34"/>
        <v>131</v>
      </c>
      <c r="F153" s="160">
        <f t="shared" si="35"/>
        <v>3172.6408734150896</v>
      </c>
      <c r="G153" s="158">
        <f t="shared" si="30"/>
        <v>6361.623098469714</v>
      </c>
      <c r="H153" s="157">
        <f t="shared" si="31"/>
        <v>9534.2639718848041</v>
      </c>
      <c r="I153" s="156"/>
      <c r="J153" s="159">
        <f t="shared" si="36"/>
        <v>733105.8339464498</v>
      </c>
      <c r="K153" s="158">
        <f t="shared" si="37"/>
        <v>515882.74637045927</v>
      </c>
      <c r="L153" s="157">
        <f t="shared" si="38"/>
        <v>1248988.5803169101</v>
      </c>
      <c r="M153" s="156"/>
      <c r="N153" s="155">
        <f t="shared" si="39"/>
        <v>384117.25362954132</v>
      </c>
      <c r="O153" s="154"/>
      <c r="P153" s="142"/>
    </row>
    <row r="154" spans="1:16" x14ac:dyDescent="0.2">
      <c r="A154" s="142"/>
      <c r="B154" s="164"/>
      <c r="C154" s="165">
        <f t="shared" si="32"/>
        <v>2024</v>
      </c>
      <c r="D154" s="162">
        <f t="shared" si="33"/>
        <v>12</v>
      </c>
      <c r="E154" s="161">
        <f t="shared" si="34"/>
        <v>132</v>
      </c>
      <c r="F154" s="160">
        <f t="shared" si="35"/>
        <v>3120.9526857400233</v>
      </c>
      <c r="G154" s="158">
        <f t="shared" si="30"/>
        <v>6413.3112861447808</v>
      </c>
      <c r="H154" s="157">
        <f t="shared" si="31"/>
        <v>9534.2639718848041</v>
      </c>
      <c r="I154" s="156"/>
      <c r="J154" s="159">
        <f t="shared" si="36"/>
        <v>736226.78663218988</v>
      </c>
      <c r="K154" s="158">
        <f t="shared" si="37"/>
        <v>522296.05765660404</v>
      </c>
      <c r="L154" s="157">
        <f t="shared" si="38"/>
        <v>1258522.8442887948</v>
      </c>
      <c r="M154" s="156"/>
      <c r="N154" s="155">
        <f t="shared" si="39"/>
        <v>377703.94234339654</v>
      </c>
      <c r="O154" s="154"/>
      <c r="P154" s="142"/>
    </row>
    <row r="155" spans="1:16" x14ac:dyDescent="0.2">
      <c r="A155" s="142"/>
      <c r="B155" s="164"/>
      <c r="C155" s="165">
        <f t="shared" si="32"/>
        <v>2025</v>
      </c>
      <c r="D155" s="162">
        <f t="shared" si="33"/>
        <v>1</v>
      </c>
      <c r="E155" s="161">
        <f t="shared" si="34"/>
        <v>133</v>
      </c>
      <c r="F155" s="160">
        <f t="shared" si="35"/>
        <v>3068.8445315400968</v>
      </c>
      <c r="G155" s="158">
        <f t="shared" si="30"/>
        <v>6465.4194403447073</v>
      </c>
      <c r="H155" s="157">
        <f t="shared" si="31"/>
        <v>9534.2639718848041</v>
      </c>
      <c r="I155" s="156"/>
      <c r="J155" s="159">
        <f t="shared" si="36"/>
        <v>739295.63116372994</v>
      </c>
      <c r="K155" s="158">
        <f t="shared" si="37"/>
        <v>528761.47709694877</v>
      </c>
      <c r="L155" s="157">
        <f t="shared" si="38"/>
        <v>1268057.1082606795</v>
      </c>
      <c r="M155" s="156"/>
      <c r="N155" s="155">
        <f t="shared" si="39"/>
        <v>371238.52290305181</v>
      </c>
      <c r="O155" s="154"/>
      <c r="P155" s="142"/>
    </row>
    <row r="156" spans="1:16" x14ac:dyDescent="0.2">
      <c r="A156" s="142"/>
      <c r="B156" s="164"/>
      <c r="C156" s="165">
        <f t="shared" si="32"/>
        <v>2025</v>
      </c>
      <c r="D156" s="162">
        <f t="shared" si="33"/>
        <v>2</v>
      </c>
      <c r="E156" s="161">
        <f t="shared" si="34"/>
        <v>134</v>
      </c>
      <c r="F156" s="160">
        <f t="shared" si="35"/>
        <v>3016.3129985872961</v>
      </c>
      <c r="G156" s="158">
        <f t="shared" si="30"/>
        <v>6517.9509732975075</v>
      </c>
      <c r="H156" s="157">
        <f t="shared" si="31"/>
        <v>9534.2639718848041</v>
      </c>
      <c r="I156" s="156"/>
      <c r="J156" s="159">
        <f t="shared" si="36"/>
        <v>742311.9441623172</v>
      </c>
      <c r="K156" s="158">
        <f t="shared" si="37"/>
        <v>535279.42807024624</v>
      </c>
      <c r="L156" s="157">
        <f t="shared" si="38"/>
        <v>1277591.3722325643</v>
      </c>
      <c r="M156" s="156"/>
      <c r="N156" s="155">
        <f t="shared" si="39"/>
        <v>364720.57192975428</v>
      </c>
      <c r="O156" s="154"/>
      <c r="P156" s="142"/>
    </row>
    <row r="157" spans="1:16" x14ac:dyDescent="0.2">
      <c r="A157" s="142"/>
      <c r="B157" s="164"/>
      <c r="C157" s="165">
        <f t="shared" si="32"/>
        <v>2025</v>
      </c>
      <c r="D157" s="162">
        <f t="shared" si="33"/>
        <v>3</v>
      </c>
      <c r="E157" s="161">
        <f t="shared" si="34"/>
        <v>135</v>
      </c>
      <c r="F157" s="160">
        <f t="shared" si="35"/>
        <v>2963.3546469292537</v>
      </c>
      <c r="G157" s="158">
        <f t="shared" si="30"/>
        <v>6570.9093249555499</v>
      </c>
      <c r="H157" s="157">
        <f t="shared" si="31"/>
        <v>9534.2639718848041</v>
      </c>
      <c r="I157" s="156"/>
      <c r="J157" s="159">
        <f t="shared" si="36"/>
        <v>745275.29880924651</v>
      </c>
      <c r="K157" s="158">
        <f t="shared" si="37"/>
        <v>541850.33739520179</v>
      </c>
      <c r="L157" s="157">
        <f t="shared" si="38"/>
        <v>1287125.636204449</v>
      </c>
      <c r="M157" s="156"/>
      <c r="N157" s="155">
        <f t="shared" si="39"/>
        <v>358149.66260479874</v>
      </c>
      <c r="O157" s="154"/>
      <c r="P157" s="142"/>
    </row>
    <row r="158" spans="1:16" x14ac:dyDescent="0.2">
      <c r="A158" s="142"/>
      <c r="B158" s="164"/>
      <c r="C158" s="165">
        <f t="shared" si="32"/>
        <v>2025</v>
      </c>
      <c r="D158" s="162">
        <f t="shared" si="33"/>
        <v>4</v>
      </c>
      <c r="E158" s="161">
        <f t="shared" si="34"/>
        <v>136</v>
      </c>
      <c r="F158" s="160">
        <f t="shared" si="35"/>
        <v>2909.9660086639897</v>
      </c>
      <c r="G158" s="158">
        <f t="shared" si="30"/>
        <v>6624.2979632208144</v>
      </c>
      <c r="H158" s="157">
        <f t="shared" si="31"/>
        <v>9534.2639718848041</v>
      </c>
      <c r="I158" s="156"/>
      <c r="J158" s="159">
        <f t="shared" si="36"/>
        <v>748185.2648179105</v>
      </c>
      <c r="K158" s="158">
        <f t="shared" si="37"/>
        <v>548474.63535842265</v>
      </c>
      <c r="L158" s="157">
        <f t="shared" si="38"/>
        <v>1296659.9001763337</v>
      </c>
      <c r="M158" s="156"/>
      <c r="N158" s="155">
        <f t="shared" si="39"/>
        <v>351525.36464157794</v>
      </c>
      <c r="O158" s="154"/>
      <c r="P158" s="142"/>
    </row>
    <row r="159" spans="1:16" x14ac:dyDescent="0.2">
      <c r="A159" s="142"/>
      <c r="B159" s="164"/>
      <c r="C159" s="165">
        <f t="shared" si="32"/>
        <v>2025</v>
      </c>
      <c r="D159" s="162">
        <f t="shared" si="33"/>
        <v>5</v>
      </c>
      <c r="E159" s="161">
        <f t="shared" si="34"/>
        <v>137</v>
      </c>
      <c r="F159" s="160">
        <f t="shared" si="35"/>
        <v>2856.143587712821</v>
      </c>
      <c r="G159" s="158">
        <f t="shared" si="30"/>
        <v>6678.1203841719835</v>
      </c>
      <c r="H159" s="157">
        <f t="shared" si="31"/>
        <v>9534.2639718848041</v>
      </c>
      <c r="I159" s="156"/>
      <c r="J159" s="159">
        <f t="shared" si="36"/>
        <v>751041.40840562328</v>
      </c>
      <c r="K159" s="158">
        <f t="shared" si="37"/>
        <v>555152.7557425946</v>
      </c>
      <c r="L159" s="157">
        <f t="shared" si="38"/>
        <v>1306194.1641482185</v>
      </c>
      <c r="M159" s="156"/>
      <c r="N159" s="155">
        <f t="shared" si="39"/>
        <v>344847.24425740598</v>
      </c>
      <c r="O159" s="154"/>
      <c r="P159" s="142"/>
    </row>
    <row r="160" spans="1:16" x14ac:dyDescent="0.2">
      <c r="A160" s="142"/>
      <c r="B160" s="164"/>
      <c r="C160" s="165">
        <f t="shared" si="32"/>
        <v>2025</v>
      </c>
      <c r="D160" s="162">
        <f t="shared" si="33"/>
        <v>6</v>
      </c>
      <c r="E160" s="161">
        <f t="shared" si="34"/>
        <v>138</v>
      </c>
      <c r="F160" s="160">
        <f t="shared" si="35"/>
        <v>2801.8838595914235</v>
      </c>
      <c r="G160" s="158">
        <f t="shared" si="30"/>
        <v>6732.3801122933801</v>
      </c>
      <c r="H160" s="157">
        <f t="shared" si="31"/>
        <v>9534.2639718848041</v>
      </c>
      <c r="I160" s="156"/>
      <c r="J160" s="159">
        <f t="shared" si="36"/>
        <v>753843.29226521472</v>
      </c>
      <c r="K160" s="158">
        <f t="shared" si="37"/>
        <v>561885.13585488801</v>
      </c>
      <c r="L160" s="157">
        <f t="shared" si="38"/>
        <v>1315728.4281201032</v>
      </c>
      <c r="M160" s="156"/>
      <c r="N160" s="155">
        <f t="shared" si="39"/>
        <v>338114.86414511257</v>
      </c>
      <c r="O160" s="154"/>
      <c r="P160" s="142"/>
    </row>
    <row r="161" spans="1:16" x14ac:dyDescent="0.2">
      <c r="A161" s="142"/>
      <c r="B161" s="164"/>
      <c r="C161" s="165">
        <f t="shared" si="32"/>
        <v>2025</v>
      </c>
      <c r="D161" s="162">
        <f t="shared" si="33"/>
        <v>7</v>
      </c>
      <c r="E161" s="161">
        <f t="shared" si="34"/>
        <v>139</v>
      </c>
      <c r="F161" s="160">
        <f t="shared" si="35"/>
        <v>2747.1832711790398</v>
      </c>
      <c r="G161" s="158">
        <f t="shared" si="30"/>
        <v>6787.0807007057647</v>
      </c>
      <c r="H161" s="157">
        <f t="shared" si="31"/>
        <v>9534.2639718848041</v>
      </c>
      <c r="I161" s="156"/>
      <c r="J161" s="159">
        <f t="shared" si="36"/>
        <v>756590.47553639382</v>
      </c>
      <c r="K161" s="158">
        <f t="shared" si="37"/>
        <v>568672.21655559377</v>
      </c>
      <c r="L161" s="157">
        <f t="shared" si="38"/>
        <v>1325262.6920919879</v>
      </c>
      <c r="M161" s="156"/>
      <c r="N161" s="155">
        <f t="shared" si="39"/>
        <v>331327.78344440681</v>
      </c>
      <c r="O161" s="154"/>
      <c r="P161" s="142"/>
    </row>
    <row r="162" spans="1:16" x14ac:dyDescent="0.2">
      <c r="A162" s="142"/>
      <c r="B162" s="164"/>
      <c r="C162" s="165">
        <f t="shared" si="32"/>
        <v>2025</v>
      </c>
      <c r="D162" s="162">
        <f t="shared" si="33"/>
        <v>8</v>
      </c>
      <c r="E162" s="161">
        <f t="shared" si="34"/>
        <v>140</v>
      </c>
      <c r="F162" s="160">
        <f t="shared" si="35"/>
        <v>2692.0382404858055</v>
      </c>
      <c r="G162" s="158">
        <f t="shared" si="30"/>
        <v>6842.2257313989985</v>
      </c>
      <c r="H162" s="157">
        <f t="shared" si="31"/>
        <v>9534.2639718848041</v>
      </c>
      <c r="I162" s="156"/>
      <c r="J162" s="159">
        <f t="shared" si="36"/>
        <v>759282.51377687964</v>
      </c>
      <c r="K162" s="158">
        <f t="shared" si="37"/>
        <v>575514.44228699279</v>
      </c>
      <c r="L162" s="157">
        <f t="shared" si="38"/>
        <v>1334796.9560638727</v>
      </c>
      <c r="M162" s="156"/>
      <c r="N162" s="155">
        <f t="shared" si="39"/>
        <v>324485.55771300779</v>
      </c>
      <c r="O162" s="154"/>
      <c r="P162" s="142"/>
    </row>
    <row r="163" spans="1:16" x14ac:dyDescent="0.2">
      <c r="A163" s="142"/>
      <c r="B163" s="164"/>
      <c r="C163" s="165">
        <f t="shared" si="32"/>
        <v>2025</v>
      </c>
      <c r="D163" s="162">
        <f t="shared" si="33"/>
        <v>9</v>
      </c>
      <c r="E163" s="161">
        <f t="shared" si="34"/>
        <v>141</v>
      </c>
      <c r="F163" s="160">
        <f t="shared" si="35"/>
        <v>2636.4451564181882</v>
      </c>
      <c r="G163" s="158">
        <f t="shared" si="30"/>
        <v>6897.8188154666159</v>
      </c>
      <c r="H163" s="157">
        <f t="shared" si="31"/>
        <v>9534.2639718848041</v>
      </c>
      <c r="I163" s="156"/>
      <c r="J163" s="159">
        <f t="shared" si="36"/>
        <v>761918.95893329778</v>
      </c>
      <c r="K163" s="158">
        <f t="shared" si="37"/>
        <v>582412.26110245939</v>
      </c>
      <c r="L163" s="157">
        <f t="shared" si="38"/>
        <v>1344331.2200357574</v>
      </c>
      <c r="M163" s="156"/>
      <c r="N163" s="155">
        <f t="shared" si="39"/>
        <v>317587.73889754119</v>
      </c>
      <c r="O163" s="154"/>
      <c r="P163" s="142"/>
    </row>
    <row r="164" spans="1:16" x14ac:dyDescent="0.2">
      <c r="A164" s="142"/>
      <c r="B164" s="164"/>
      <c r="C164" s="165">
        <f t="shared" si="32"/>
        <v>2025</v>
      </c>
      <c r="D164" s="162">
        <f t="shared" si="33"/>
        <v>10</v>
      </c>
      <c r="E164" s="161">
        <f t="shared" si="34"/>
        <v>142</v>
      </c>
      <c r="F164" s="160">
        <f t="shared" si="35"/>
        <v>2580.400378542522</v>
      </c>
      <c r="G164" s="158">
        <f t="shared" si="30"/>
        <v>6953.863593342282</v>
      </c>
      <c r="H164" s="157">
        <f t="shared" si="31"/>
        <v>9534.2639718848041</v>
      </c>
      <c r="I164" s="156"/>
      <c r="J164" s="159">
        <f t="shared" si="36"/>
        <v>764499.35931184026</v>
      </c>
      <c r="K164" s="158">
        <f t="shared" si="37"/>
        <v>589366.12469580164</v>
      </c>
      <c r="L164" s="157">
        <f t="shared" si="38"/>
        <v>1353865.4840076421</v>
      </c>
      <c r="M164" s="156"/>
      <c r="N164" s="155">
        <f t="shared" si="39"/>
        <v>310633.87530419888</v>
      </c>
      <c r="O164" s="154"/>
      <c r="P164" s="142"/>
    </row>
    <row r="165" spans="1:16" x14ac:dyDescent="0.2">
      <c r="A165" s="142"/>
      <c r="B165" s="164"/>
      <c r="C165" s="165">
        <f t="shared" si="32"/>
        <v>2025</v>
      </c>
      <c r="D165" s="162">
        <f t="shared" si="33"/>
        <v>11</v>
      </c>
      <c r="E165" s="161">
        <f t="shared" si="34"/>
        <v>143</v>
      </c>
      <c r="F165" s="160">
        <f t="shared" si="35"/>
        <v>2523.9002368466158</v>
      </c>
      <c r="G165" s="158">
        <f t="shared" si="30"/>
        <v>7010.3637350381887</v>
      </c>
      <c r="H165" s="157">
        <f t="shared" si="31"/>
        <v>9534.2639718848041</v>
      </c>
      <c r="I165" s="156"/>
      <c r="J165" s="159">
        <f t="shared" si="36"/>
        <v>767023.25954868691</v>
      </c>
      <c r="K165" s="158">
        <f t="shared" si="37"/>
        <v>596376.48843083985</v>
      </c>
      <c r="L165" s="157">
        <f t="shared" si="38"/>
        <v>1363399.7479795269</v>
      </c>
      <c r="M165" s="156"/>
      <c r="N165" s="155">
        <f t="shared" si="39"/>
        <v>303623.51156916068</v>
      </c>
      <c r="O165" s="154"/>
      <c r="P165" s="142"/>
    </row>
    <row r="166" spans="1:16" x14ac:dyDescent="0.2">
      <c r="A166" s="142"/>
      <c r="B166" s="164"/>
      <c r="C166" s="165">
        <f t="shared" si="32"/>
        <v>2025</v>
      </c>
      <c r="D166" s="162">
        <f t="shared" si="33"/>
        <v>12</v>
      </c>
      <c r="E166" s="161">
        <f t="shared" si="34"/>
        <v>144</v>
      </c>
      <c r="F166" s="160">
        <f t="shared" si="35"/>
        <v>2466.9410314994307</v>
      </c>
      <c r="G166" s="158">
        <f t="shared" si="30"/>
        <v>7067.3229403853729</v>
      </c>
      <c r="H166" s="157">
        <f t="shared" si="31"/>
        <v>9534.2639718848041</v>
      </c>
      <c r="I166" s="156"/>
      <c r="J166" s="159">
        <f t="shared" si="36"/>
        <v>769490.20058018633</v>
      </c>
      <c r="K166" s="158">
        <f t="shared" si="37"/>
        <v>603443.81137122517</v>
      </c>
      <c r="L166" s="157">
        <f t="shared" si="38"/>
        <v>1372934.0119514116</v>
      </c>
      <c r="M166" s="156"/>
      <c r="N166" s="155">
        <f t="shared" si="39"/>
        <v>296556.1886287753</v>
      </c>
      <c r="O166" s="154"/>
      <c r="P166" s="142"/>
    </row>
    <row r="167" spans="1:16" x14ac:dyDescent="0.2">
      <c r="A167" s="142"/>
      <c r="B167" s="164"/>
      <c r="C167" s="165">
        <f t="shared" si="32"/>
        <v>2026</v>
      </c>
      <c r="D167" s="162">
        <f t="shared" si="33"/>
        <v>1</v>
      </c>
      <c r="E167" s="161">
        <f t="shared" si="34"/>
        <v>145</v>
      </c>
      <c r="F167" s="160">
        <f t="shared" si="35"/>
        <v>2409.5190326087995</v>
      </c>
      <c r="G167" s="158">
        <f t="shared" si="30"/>
        <v>7124.7449392760045</v>
      </c>
      <c r="H167" s="157">
        <f t="shared" si="31"/>
        <v>9534.2639718848041</v>
      </c>
      <c r="I167" s="156"/>
      <c r="J167" s="159">
        <f t="shared" si="36"/>
        <v>771899.71961279516</v>
      </c>
      <c r="K167" s="158">
        <f t="shared" si="37"/>
        <v>610568.55631050118</v>
      </c>
      <c r="L167" s="157">
        <f t="shared" si="38"/>
        <v>1382468.2759232963</v>
      </c>
      <c r="M167" s="156"/>
      <c r="N167" s="155">
        <f t="shared" si="39"/>
        <v>289431.44368949928</v>
      </c>
      <c r="O167" s="154"/>
      <c r="P167" s="142"/>
    </row>
    <row r="168" spans="1:16" x14ac:dyDescent="0.2">
      <c r="A168" s="142"/>
      <c r="B168" s="164"/>
      <c r="C168" s="165">
        <f t="shared" si="32"/>
        <v>2026</v>
      </c>
      <c r="D168" s="162">
        <f t="shared" si="33"/>
        <v>2</v>
      </c>
      <c r="E168" s="161">
        <f t="shared" si="34"/>
        <v>146</v>
      </c>
      <c r="F168" s="160">
        <f t="shared" si="35"/>
        <v>2351.6304799771819</v>
      </c>
      <c r="G168" s="158">
        <f t="shared" si="30"/>
        <v>7182.6334919076216</v>
      </c>
      <c r="H168" s="157">
        <f t="shared" si="31"/>
        <v>9534.2639718848041</v>
      </c>
      <c r="I168" s="156"/>
      <c r="J168" s="159">
        <f t="shared" si="36"/>
        <v>774251.35009277239</v>
      </c>
      <c r="K168" s="158">
        <f t="shared" si="37"/>
        <v>617751.1898024088</v>
      </c>
      <c r="L168" s="157">
        <f t="shared" si="38"/>
        <v>1392002.5398951811</v>
      </c>
      <c r="M168" s="156"/>
      <c r="N168" s="155">
        <f t="shared" si="39"/>
        <v>282248.81019759167</v>
      </c>
      <c r="O168" s="154"/>
      <c r="P168" s="142"/>
    </row>
    <row r="169" spans="1:16" x14ac:dyDescent="0.2">
      <c r="A169" s="142"/>
      <c r="B169" s="164"/>
      <c r="C169" s="165">
        <f t="shared" si="32"/>
        <v>2026</v>
      </c>
      <c r="D169" s="162">
        <f t="shared" si="33"/>
        <v>3</v>
      </c>
      <c r="E169" s="161">
        <f t="shared" si="34"/>
        <v>147</v>
      </c>
      <c r="F169" s="160">
        <f t="shared" si="35"/>
        <v>2293.2715828554324</v>
      </c>
      <c r="G169" s="158">
        <f t="shared" si="30"/>
        <v>7240.9923890293721</v>
      </c>
      <c r="H169" s="157">
        <f t="shared" si="31"/>
        <v>9534.2639718848041</v>
      </c>
      <c r="I169" s="156"/>
      <c r="J169" s="159">
        <f t="shared" si="36"/>
        <v>776544.62167562777</v>
      </c>
      <c r="K169" s="158">
        <f t="shared" si="37"/>
        <v>624992.18219143816</v>
      </c>
      <c r="L169" s="157">
        <f t="shared" si="38"/>
        <v>1401536.8038670658</v>
      </c>
      <c r="M169" s="156"/>
      <c r="N169" s="155">
        <f t="shared" si="39"/>
        <v>275007.81780856231</v>
      </c>
      <c r="O169" s="154"/>
      <c r="P169" s="142"/>
    </row>
    <row r="170" spans="1:16" x14ac:dyDescent="0.2">
      <c r="A170" s="142"/>
      <c r="B170" s="164"/>
      <c r="C170" s="165">
        <f t="shared" si="32"/>
        <v>2026</v>
      </c>
      <c r="D170" s="162">
        <f t="shared" si="33"/>
        <v>4</v>
      </c>
      <c r="E170" s="161">
        <f t="shared" si="34"/>
        <v>148</v>
      </c>
      <c r="F170" s="160">
        <f t="shared" si="35"/>
        <v>2234.4385196945686</v>
      </c>
      <c r="G170" s="158">
        <f t="shared" si="30"/>
        <v>7299.8254521902354</v>
      </c>
      <c r="H170" s="157">
        <f t="shared" si="31"/>
        <v>9534.2639718848041</v>
      </c>
      <c r="I170" s="156"/>
      <c r="J170" s="159">
        <f t="shared" si="36"/>
        <v>778779.06019532238</v>
      </c>
      <c r="K170" s="158">
        <f t="shared" si="37"/>
        <v>632292.0076436284</v>
      </c>
      <c r="L170" s="157">
        <f t="shared" si="38"/>
        <v>1411071.0678389505</v>
      </c>
      <c r="M170" s="156"/>
      <c r="N170" s="155">
        <f t="shared" si="39"/>
        <v>267707.99235637207</v>
      </c>
      <c r="O170" s="154"/>
      <c r="P170" s="142"/>
    </row>
    <row r="171" spans="1:16" x14ac:dyDescent="0.2">
      <c r="A171" s="142"/>
      <c r="B171" s="164"/>
      <c r="C171" s="165">
        <f t="shared" si="32"/>
        <v>2026</v>
      </c>
      <c r="D171" s="162">
        <f t="shared" si="33"/>
        <v>5</v>
      </c>
      <c r="E171" s="161">
        <f t="shared" si="34"/>
        <v>149</v>
      </c>
      <c r="F171" s="160">
        <f t="shared" si="35"/>
        <v>2175.1274378955231</v>
      </c>
      <c r="G171" s="158">
        <f t="shared" si="30"/>
        <v>7359.1365339892809</v>
      </c>
      <c r="H171" s="157">
        <f t="shared" si="31"/>
        <v>9534.2639718848041</v>
      </c>
      <c r="I171" s="156"/>
      <c r="J171" s="159">
        <f t="shared" si="36"/>
        <v>780954.18763321789</v>
      </c>
      <c r="K171" s="158">
        <f t="shared" si="37"/>
        <v>639651.14417761774</v>
      </c>
      <c r="L171" s="157">
        <f t="shared" si="38"/>
        <v>1420605.3318108353</v>
      </c>
      <c r="M171" s="156"/>
      <c r="N171" s="155">
        <f t="shared" si="39"/>
        <v>260348.85582238279</v>
      </c>
      <c r="O171" s="154"/>
      <c r="P171" s="142"/>
    </row>
    <row r="172" spans="1:16" x14ac:dyDescent="0.2">
      <c r="A172" s="142"/>
      <c r="B172" s="164"/>
      <c r="C172" s="165">
        <f t="shared" si="32"/>
        <v>2026</v>
      </c>
      <c r="D172" s="162">
        <f t="shared" si="33"/>
        <v>6</v>
      </c>
      <c r="E172" s="161">
        <f t="shared" si="34"/>
        <v>150</v>
      </c>
      <c r="F172" s="160">
        <f t="shared" si="35"/>
        <v>2115.3344535568604</v>
      </c>
      <c r="G172" s="158">
        <f t="shared" si="30"/>
        <v>7418.9295183279437</v>
      </c>
      <c r="H172" s="157">
        <f t="shared" si="31"/>
        <v>9534.2639718848041</v>
      </c>
      <c r="I172" s="156"/>
      <c r="J172" s="159">
        <f t="shared" si="36"/>
        <v>783069.5220867747</v>
      </c>
      <c r="K172" s="158">
        <f t="shared" si="37"/>
        <v>647070.07369594567</v>
      </c>
      <c r="L172" s="157">
        <f t="shared" si="38"/>
        <v>1430139.59578272</v>
      </c>
      <c r="M172" s="156"/>
      <c r="N172" s="155">
        <f t="shared" si="39"/>
        <v>252929.92630405485</v>
      </c>
      <c r="O172" s="154"/>
      <c r="P172" s="142"/>
    </row>
    <row r="173" spans="1:16" x14ac:dyDescent="0.2">
      <c r="A173" s="142"/>
      <c r="B173" s="164"/>
      <c r="C173" s="165">
        <f t="shared" si="32"/>
        <v>2026</v>
      </c>
      <c r="D173" s="162">
        <f t="shared" si="33"/>
        <v>7</v>
      </c>
      <c r="E173" s="161">
        <f t="shared" si="34"/>
        <v>151</v>
      </c>
      <c r="F173" s="160">
        <f t="shared" si="35"/>
        <v>2055.0556512204457</v>
      </c>
      <c r="G173" s="158">
        <f t="shared" si="30"/>
        <v>7479.2083206643583</v>
      </c>
      <c r="H173" s="157">
        <f t="shared" si="31"/>
        <v>9534.2639718848041</v>
      </c>
      <c r="I173" s="156"/>
      <c r="J173" s="159">
        <f t="shared" si="36"/>
        <v>785124.57773799519</v>
      </c>
      <c r="K173" s="158">
        <f t="shared" si="37"/>
        <v>654549.28201661003</v>
      </c>
      <c r="L173" s="157">
        <f t="shared" si="38"/>
        <v>1439673.8597546048</v>
      </c>
      <c r="M173" s="156"/>
      <c r="N173" s="155">
        <f t="shared" si="39"/>
        <v>245450.7179833905</v>
      </c>
      <c r="O173" s="154"/>
      <c r="P173" s="142"/>
    </row>
    <row r="174" spans="1:16" x14ac:dyDescent="0.2">
      <c r="A174" s="142"/>
      <c r="B174" s="164"/>
      <c r="C174" s="165">
        <f t="shared" si="32"/>
        <v>2026</v>
      </c>
      <c r="D174" s="162">
        <f t="shared" si="33"/>
        <v>8</v>
      </c>
      <c r="E174" s="161">
        <f t="shared" si="34"/>
        <v>152</v>
      </c>
      <c r="F174" s="160">
        <f t="shared" si="35"/>
        <v>1994.2870836150478</v>
      </c>
      <c r="G174" s="158">
        <f t="shared" si="30"/>
        <v>7539.9768882697563</v>
      </c>
      <c r="H174" s="157">
        <f t="shared" si="31"/>
        <v>9534.2639718848041</v>
      </c>
      <c r="I174" s="156"/>
      <c r="J174" s="159">
        <f t="shared" si="36"/>
        <v>787118.86482161027</v>
      </c>
      <c r="K174" s="158">
        <f t="shared" si="37"/>
        <v>662089.2589048798</v>
      </c>
      <c r="L174" s="157">
        <f t="shared" si="38"/>
        <v>1449208.1237264895</v>
      </c>
      <c r="M174" s="156"/>
      <c r="N174" s="155">
        <f t="shared" si="39"/>
        <v>237910.74109512073</v>
      </c>
      <c r="O174" s="154"/>
      <c r="P174" s="142"/>
    </row>
    <row r="175" spans="1:16" x14ac:dyDescent="0.2">
      <c r="A175" s="142"/>
      <c r="B175" s="164"/>
      <c r="C175" s="165">
        <f t="shared" si="32"/>
        <v>2026</v>
      </c>
      <c r="D175" s="162">
        <f t="shared" si="33"/>
        <v>9</v>
      </c>
      <c r="E175" s="161">
        <f t="shared" si="34"/>
        <v>153</v>
      </c>
      <c r="F175" s="160">
        <f t="shared" si="35"/>
        <v>1933.0247713978561</v>
      </c>
      <c r="G175" s="158">
        <f t="shared" si="30"/>
        <v>7601.239200486948</v>
      </c>
      <c r="H175" s="157">
        <f t="shared" si="31"/>
        <v>9534.2639718848041</v>
      </c>
      <c r="I175" s="156"/>
      <c r="J175" s="159">
        <f t="shared" si="36"/>
        <v>789051.88959300809</v>
      </c>
      <c r="K175" s="158">
        <f t="shared" si="37"/>
        <v>669690.49810536671</v>
      </c>
      <c r="L175" s="157">
        <f t="shared" si="38"/>
        <v>1458742.3876983742</v>
      </c>
      <c r="M175" s="156"/>
      <c r="N175" s="155">
        <f t="shared" si="39"/>
        <v>230309.50189463378</v>
      </c>
      <c r="O175" s="154"/>
      <c r="P175" s="142"/>
    </row>
    <row r="176" spans="1:16" x14ac:dyDescent="0.2">
      <c r="A176" s="142"/>
      <c r="B176" s="164"/>
      <c r="C176" s="165">
        <f t="shared" si="32"/>
        <v>2026</v>
      </c>
      <c r="D176" s="162">
        <f t="shared" si="33"/>
        <v>10</v>
      </c>
      <c r="E176" s="161">
        <f t="shared" si="34"/>
        <v>154</v>
      </c>
      <c r="F176" s="160">
        <f t="shared" si="35"/>
        <v>1871.2647028938995</v>
      </c>
      <c r="G176" s="158">
        <f t="shared" si="30"/>
        <v>7662.999268990905</v>
      </c>
      <c r="H176" s="157">
        <f t="shared" si="31"/>
        <v>9534.2639718848041</v>
      </c>
      <c r="I176" s="156"/>
      <c r="J176" s="159">
        <f t="shared" si="36"/>
        <v>790923.154295902</v>
      </c>
      <c r="K176" s="158">
        <f t="shared" si="37"/>
        <v>677353.49737435766</v>
      </c>
      <c r="L176" s="157">
        <f t="shared" si="38"/>
        <v>1468276.651670259</v>
      </c>
      <c r="M176" s="156"/>
      <c r="N176" s="155">
        <f t="shared" si="39"/>
        <v>222646.50262564287</v>
      </c>
      <c r="O176" s="154"/>
      <c r="P176" s="142"/>
    </row>
    <row r="177" spans="1:16" x14ac:dyDescent="0.2">
      <c r="A177" s="142"/>
      <c r="B177" s="164"/>
      <c r="C177" s="165">
        <f t="shared" si="32"/>
        <v>2026</v>
      </c>
      <c r="D177" s="162">
        <f t="shared" si="33"/>
        <v>11</v>
      </c>
      <c r="E177" s="161">
        <f t="shared" si="34"/>
        <v>155</v>
      </c>
      <c r="F177" s="160">
        <f t="shared" si="35"/>
        <v>1809.0028338333484</v>
      </c>
      <c r="G177" s="158">
        <f t="shared" si="30"/>
        <v>7725.2611380514554</v>
      </c>
      <c r="H177" s="157">
        <f t="shared" si="31"/>
        <v>9534.2639718848041</v>
      </c>
      <c r="I177" s="156"/>
      <c r="J177" s="159">
        <f t="shared" si="36"/>
        <v>792732.15712973534</v>
      </c>
      <c r="K177" s="158">
        <f t="shared" si="37"/>
        <v>685078.75851240905</v>
      </c>
      <c r="L177" s="157">
        <f t="shared" si="38"/>
        <v>1477810.9156421437</v>
      </c>
      <c r="M177" s="156"/>
      <c r="N177" s="155">
        <f t="shared" si="39"/>
        <v>214921.24148759141</v>
      </c>
      <c r="O177" s="154"/>
      <c r="P177" s="142"/>
    </row>
    <row r="178" spans="1:16" x14ac:dyDescent="0.2">
      <c r="A178" s="142"/>
      <c r="B178" s="164"/>
      <c r="C178" s="165">
        <f t="shared" si="32"/>
        <v>2026</v>
      </c>
      <c r="D178" s="162">
        <f t="shared" si="33"/>
        <v>12</v>
      </c>
      <c r="E178" s="161">
        <f t="shared" si="34"/>
        <v>156</v>
      </c>
      <c r="F178" s="160">
        <f t="shared" si="35"/>
        <v>1746.2350870866803</v>
      </c>
      <c r="G178" s="158">
        <f t="shared" si="30"/>
        <v>7788.0288847981237</v>
      </c>
      <c r="H178" s="157">
        <f t="shared" si="31"/>
        <v>9534.2639718848041</v>
      </c>
      <c r="I178" s="156"/>
      <c r="J178" s="159">
        <f t="shared" si="36"/>
        <v>794478.39221682202</v>
      </c>
      <c r="K178" s="158">
        <f t="shared" si="37"/>
        <v>692866.78739720723</v>
      </c>
      <c r="L178" s="157">
        <f t="shared" si="38"/>
        <v>1487345.1796140284</v>
      </c>
      <c r="M178" s="156"/>
      <c r="N178" s="155">
        <f t="shared" si="39"/>
        <v>207133.2126027933</v>
      </c>
      <c r="O178" s="154"/>
      <c r="P178" s="142"/>
    </row>
    <row r="179" spans="1:16" x14ac:dyDescent="0.2">
      <c r="A179" s="142"/>
      <c r="B179" s="164"/>
      <c r="C179" s="165">
        <f t="shared" si="32"/>
        <v>2027</v>
      </c>
      <c r="D179" s="162">
        <f t="shared" si="33"/>
        <v>1</v>
      </c>
      <c r="E179" s="161">
        <f t="shared" si="34"/>
        <v>157</v>
      </c>
      <c r="F179" s="160">
        <f t="shared" si="35"/>
        <v>1682.9573523976956</v>
      </c>
      <c r="G179" s="158">
        <f t="shared" si="30"/>
        <v>7851.306619487108</v>
      </c>
      <c r="H179" s="157">
        <f t="shared" si="31"/>
        <v>9534.2639718848041</v>
      </c>
      <c r="I179" s="156"/>
      <c r="J179" s="159">
        <f t="shared" si="36"/>
        <v>796161.34956921975</v>
      </c>
      <c r="K179" s="158">
        <f t="shared" si="37"/>
        <v>700718.09401669435</v>
      </c>
      <c r="L179" s="157">
        <f t="shared" si="38"/>
        <v>1496879.4435859132</v>
      </c>
      <c r="M179" s="156"/>
      <c r="N179" s="155">
        <f t="shared" si="39"/>
        <v>199281.90598330618</v>
      </c>
      <c r="O179" s="154"/>
      <c r="P179" s="142"/>
    </row>
    <row r="180" spans="1:16" x14ac:dyDescent="0.2">
      <c r="A180" s="142"/>
      <c r="B180" s="164"/>
      <c r="C180" s="165">
        <f t="shared" si="32"/>
        <v>2027</v>
      </c>
      <c r="D180" s="162">
        <f t="shared" si="33"/>
        <v>2</v>
      </c>
      <c r="E180" s="161">
        <f t="shared" si="34"/>
        <v>158</v>
      </c>
      <c r="F180" s="160">
        <f t="shared" si="35"/>
        <v>1619.1654861143627</v>
      </c>
      <c r="G180" s="158">
        <f t="shared" si="30"/>
        <v>7915.0984857704416</v>
      </c>
      <c r="H180" s="157">
        <f t="shared" si="31"/>
        <v>9534.2639718848041</v>
      </c>
      <c r="I180" s="156"/>
      <c r="J180" s="159">
        <f t="shared" si="36"/>
        <v>797780.51505533408</v>
      </c>
      <c r="K180" s="158">
        <f t="shared" si="37"/>
        <v>708633.19250246475</v>
      </c>
      <c r="L180" s="157">
        <f t="shared" si="38"/>
        <v>1506413.7075577979</v>
      </c>
      <c r="M180" s="156"/>
      <c r="N180" s="155">
        <f t="shared" si="39"/>
        <v>191366.80749753574</v>
      </c>
      <c r="O180" s="154"/>
      <c r="P180" s="142"/>
    </row>
    <row r="181" spans="1:16" x14ac:dyDescent="0.2">
      <c r="A181" s="142"/>
      <c r="B181" s="164"/>
      <c r="C181" s="165">
        <f t="shared" si="32"/>
        <v>2027</v>
      </c>
      <c r="D181" s="162">
        <f t="shared" si="33"/>
        <v>3</v>
      </c>
      <c r="E181" s="161">
        <f t="shared" si="34"/>
        <v>159</v>
      </c>
      <c r="F181" s="160">
        <f t="shared" si="35"/>
        <v>1554.8553109174779</v>
      </c>
      <c r="G181" s="158">
        <f t="shared" si="30"/>
        <v>7979.4086609673259</v>
      </c>
      <c r="H181" s="157">
        <f t="shared" si="31"/>
        <v>9534.2639718848041</v>
      </c>
      <c r="I181" s="156"/>
      <c r="J181" s="159">
        <f t="shared" si="36"/>
        <v>799335.37036625156</v>
      </c>
      <c r="K181" s="158">
        <f t="shared" si="37"/>
        <v>716612.60116343212</v>
      </c>
      <c r="L181" s="157">
        <f t="shared" si="38"/>
        <v>1515947.9715296826</v>
      </c>
      <c r="M181" s="156"/>
      <c r="N181" s="155">
        <f t="shared" si="39"/>
        <v>183387.39883656841</v>
      </c>
      <c r="O181" s="154"/>
      <c r="P181" s="142"/>
    </row>
    <row r="182" spans="1:16" x14ac:dyDescent="0.2">
      <c r="A182" s="142"/>
      <c r="B182" s="164"/>
      <c r="C182" s="165">
        <f t="shared" si="32"/>
        <v>2027</v>
      </c>
      <c r="D182" s="162">
        <f t="shared" si="33"/>
        <v>4</v>
      </c>
      <c r="E182" s="161">
        <f t="shared" si="34"/>
        <v>160</v>
      </c>
      <c r="F182" s="160">
        <f t="shared" si="35"/>
        <v>1490.0226155471184</v>
      </c>
      <c r="G182" s="158">
        <f t="shared" si="30"/>
        <v>8044.2413563376858</v>
      </c>
      <c r="H182" s="157">
        <f t="shared" si="31"/>
        <v>9534.2639718848041</v>
      </c>
      <c r="I182" s="156"/>
      <c r="J182" s="159">
        <f t="shared" si="36"/>
        <v>800825.39298179874</v>
      </c>
      <c r="K182" s="158">
        <f t="shared" si="37"/>
        <v>724656.84251976979</v>
      </c>
      <c r="L182" s="157">
        <f t="shared" si="38"/>
        <v>1525482.2355015674</v>
      </c>
      <c r="M182" s="156"/>
      <c r="N182" s="155">
        <f t="shared" si="39"/>
        <v>175343.15748023073</v>
      </c>
      <c r="O182" s="154"/>
      <c r="P182" s="142"/>
    </row>
    <row r="183" spans="1:16" x14ac:dyDescent="0.2">
      <c r="A183" s="142"/>
      <c r="B183" s="164"/>
      <c r="C183" s="165">
        <f t="shared" si="32"/>
        <v>2027</v>
      </c>
      <c r="D183" s="162">
        <f t="shared" si="33"/>
        <v>5</v>
      </c>
      <c r="E183" s="161">
        <f t="shared" si="34"/>
        <v>161</v>
      </c>
      <c r="F183" s="160">
        <f t="shared" si="35"/>
        <v>1424.6631545268747</v>
      </c>
      <c r="G183" s="158">
        <f t="shared" si="30"/>
        <v>8109.6008173579294</v>
      </c>
      <c r="H183" s="157">
        <f t="shared" si="31"/>
        <v>9534.2639718848041</v>
      </c>
      <c r="I183" s="156"/>
      <c r="J183" s="159">
        <f t="shared" si="36"/>
        <v>802250.05613632558</v>
      </c>
      <c r="K183" s="158">
        <f t="shared" si="37"/>
        <v>732766.44333712768</v>
      </c>
      <c r="L183" s="157">
        <f t="shared" si="38"/>
        <v>1535016.4994734521</v>
      </c>
      <c r="M183" s="156"/>
      <c r="N183" s="155">
        <f t="shared" si="39"/>
        <v>167233.55666287281</v>
      </c>
      <c r="O183" s="154"/>
      <c r="P183" s="142"/>
    </row>
    <row r="184" spans="1:16" x14ac:dyDescent="0.2">
      <c r="A184" s="142"/>
      <c r="B184" s="164"/>
      <c r="C184" s="165">
        <f t="shared" si="32"/>
        <v>2027</v>
      </c>
      <c r="D184" s="162">
        <f t="shared" si="33"/>
        <v>6</v>
      </c>
      <c r="E184" s="161">
        <f t="shared" si="34"/>
        <v>162</v>
      </c>
      <c r="F184" s="160">
        <f t="shared" si="35"/>
        <v>1358.7726478858417</v>
      </c>
      <c r="G184" s="158">
        <f t="shared" si="30"/>
        <v>8175.4913239989619</v>
      </c>
      <c r="H184" s="157">
        <f t="shared" si="31"/>
        <v>9534.2639718848041</v>
      </c>
      <c r="I184" s="156"/>
      <c r="J184" s="159">
        <f t="shared" si="36"/>
        <v>803608.82878421142</v>
      </c>
      <c r="K184" s="158">
        <f t="shared" si="37"/>
        <v>740941.9346611267</v>
      </c>
      <c r="L184" s="157">
        <f t="shared" si="38"/>
        <v>1544550.7634453368</v>
      </c>
      <c r="M184" s="156"/>
      <c r="N184" s="155">
        <f t="shared" si="39"/>
        <v>159058.06533887386</v>
      </c>
      <c r="O184" s="154"/>
      <c r="P184" s="142"/>
    </row>
    <row r="185" spans="1:16" x14ac:dyDescent="0.2">
      <c r="A185" s="142"/>
      <c r="B185" s="164"/>
      <c r="C185" s="165">
        <f t="shared" si="32"/>
        <v>2027</v>
      </c>
      <c r="D185" s="162">
        <f t="shared" si="33"/>
        <v>7</v>
      </c>
      <c r="E185" s="161">
        <f t="shared" si="34"/>
        <v>163</v>
      </c>
      <c r="F185" s="160">
        <f t="shared" si="35"/>
        <v>1292.34678087835</v>
      </c>
      <c r="G185" s="158">
        <f t="shared" si="30"/>
        <v>8241.9171910064542</v>
      </c>
      <c r="H185" s="157">
        <f t="shared" si="31"/>
        <v>9534.2639718848041</v>
      </c>
      <c r="I185" s="156"/>
      <c r="J185" s="159">
        <f t="shared" si="36"/>
        <v>804901.1755650898</v>
      </c>
      <c r="K185" s="158">
        <f t="shared" si="37"/>
        <v>749183.85185213317</v>
      </c>
      <c r="L185" s="157">
        <f t="shared" si="38"/>
        <v>1554085.0274172216</v>
      </c>
      <c r="M185" s="156"/>
      <c r="N185" s="155">
        <f t="shared" si="39"/>
        <v>150816.14814786741</v>
      </c>
      <c r="O185" s="154"/>
      <c r="P185" s="142"/>
    </row>
    <row r="186" spans="1:16" x14ac:dyDescent="0.2">
      <c r="A186" s="142"/>
      <c r="B186" s="164"/>
      <c r="C186" s="165">
        <f t="shared" si="32"/>
        <v>2027</v>
      </c>
      <c r="D186" s="162">
        <f t="shared" si="33"/>
        <v>8</v>
      </c>
      <c r="E186" s="161">
        <f t="shared" si="34"/>
        <v>164</v>
      </c>
      <c r="F186" s="160">
        <f t="shared" si="35"/>
        <v>1225.3812037014227</v>
      </c>
      <c r="G186" s="158">
        <f t="shared" si="30"/>
        <v>8308.8827681833809</v>
      </c>
      <c r="H186" s="157">
        <f t="shared" si="31"/>
        <v>9534.2639718848041</v>
      </c>
      <c r="I186" s="156"/>
      <c r="J186" s="159">
        <f t="shared" si="36"/>
        <v>806126.55676879117</v>
      </c>
      <c r="K186" s="158">
        <f t="shared" si="37"/>
        <v>757492.73462031654</v>
      </c>
      <c r="L186" s="157">
        <f t="shared" si="38"/>
        <v>1563619.2913891063</v>
      </c>
      <c r="M186" s="156"/>
      <c r="N186" s="155">
        <f t="shared" si="39"/>
        <v>142507.26537968402</v>
      </c>
      <c r="O186" s="154"/>
      <c r="P186" s="142"/>
    </row>
    <row r="187" spans="1:16" x14ac:dyDescent="0.2">
      <c r="A187" s="142"/>
      <c r="B187" s="164"/>
      <c r="C187" s="165">
        <f t="shared" si="32"/>
        <v>2027</v>
      </c>
      <c r="D187" s="162">
        <f t="shared" si="33"/>
        <v>9</v>
      </c>
      <c r="E187" s="161">
        <f t="shared" si="34"/>
        <v>165</v>
      </c>
      <c r="F187" s="160">
        <f t="shared" si="35"/>
        <v>1157.8715312099328</v>
      </c>
      <c r="G187" s="158">
        <f t="shared" si="30"/>
        <v>8376.392440674872</v>
      </c>
      <c r="H187" s="157">
        <f t="shared" si="31"/>
        <v>9534.2639718848041</v>
      </c>
      <c r="I187" s="156"/>
      <c r="J187" s="159">
        <f t="shared" si="36"/>
        <v>807284.42830000108</v>
      </c>
      <c r="K187" s="158">
        <f t="shared" si="37"/>
        <v>765869.12706099136</v>
      </c>
      <c r="L187" s="157">
        <f t="shared" si="38"/>
        <v>1573153.555360991</v>
      </c>
      <c r="M187" s="156"/>
      <c r="N187" s="155">
        <f t="shared" si="39"/>
        <v>134130.87293900913</v>
      </c>
      <c r="O187" s="154"/>
      <c r="P187" s="142"/>
    </row>
    <row r="188" spans="1:16" x14ac:dyDescent="0.2">
      <c r="A188" s="142"/>
      <c r="B188" s="164"/>
      <c r="C188" s="165">
        <f t="shared" si="32"/>
        <v>2027</v>
      </c>
      <c r="D188" s="162">
        <f t="shared" si="33"/>
        <v>10</v>
      </c>
      <c r="E188" s="161">
        <f t="shared" si="34"/>
        <v>166</v>
      </c>
      <c r="F188" s="160">
        <f t="shared" si="35"/>
        <v>1089.8133426294492</v>
      </c>
      <c r="G188" s="158">
        <f t="shared" si="30"/>
        <v>8444.4506292553542</v>
      </c>
      <c r="H188" s="157">
        <f t="shared" si="31"/>
        <v>9534.2639718848041</v>
      </c>
      <c r="I188" s="156"/>
      <c r="J188" s="159">
        <f t="shared" si="36"/>
        <v>808374.24164263054</v>
      </c>
      <c r="K188" s="158">
        <f t="shared" si="37"/>
        <v>774313.57769024675</v>
      </c>
      <c r="L188" s="157">
        <f t="shared" si="38"/>
        <v>1582687.8193328758</v>
      </c>
      <c r="M188" s="156"/>
      <c r="N188" s="155">
        <f t="shared" si="39"/>
        <v>125686.42230975378</v>
      </c>
      <c r="O188" s="154"/>
      <c r="P188" s="142"/>
    </row>
    <row r="189" spans="1:16" x14ac:dyDescent="0.2">
      <c r="A189" s="142"/>
      <c r="B189" s="164"/>
      <c r="C189" s="165">
        <f t="shared" si="32"/>
        <v>2027</v>
      </c>
      <c r="D189" s="162">
        <f t="shared" si="33"/>
        <v>11</v>
      </c>
      <c r="E189" s="161">
        <f t="shared" si="34"/>
        <v>167</v>
      </c>
      <c r="F189" s="160">
        <f t="shared" si="35"/>
        <v>1021.2021812667494</v>
      </c>
      <c r="G189" s="158">
        <f t="shared" si="30"/>
        <v>8513.0617906180541</v>
      </c>
      <c r="H189" s="157">
        <f t="shared" si="31"/>
        <v>9534.2639718848041</v>
      </c>
      <c r="I189" s="156"/>
      <c r="J189" s="159">
        <f t="shared" si="36"/>
        <v>809395.44382389728</v>
      </c>
      <c r="K189" s="158">
        <f t="shared" si="37"/>
        <v>782826.63948086475</v>
      </c>
      <c r="L189" s="157">
        <f t="shared" si="38"/>
        <v>1592222.0833047605</v>
      </c>
      <c r="M189" s="156"/>
      <c r="N189" s="155">
        <f t="shared" si="39"/>
        <v>117173.36051913572</v>
      </c>
      <c r="O189" s="154"/>
      <c r="P189" s="142"/>
    </row>
    <row r="190" spans="1:16" x14ac:dyDescent="0.2">
      <c r="A190" s="142"/>
      <c r="B190" s="164"/>
      <c r="C190" s="165">
        <f t="shared" si="32"/>
        <v>2027</v>
      </c>
      <c r="D190" s="162">
        <f t="shared" si="33"/>
        <v>12</v>
      </c>
      <c r="E190" s="161">
        <f t="shared" si="34"/>
        <v>168</v>
      </c>
      <c r="F190" s="160">
        <f t="shared" si="35"/>
        <v>952.03355421797778</v>
      </c>
      <c r="G190" s="158">
        <f t="shared" si="30"/>
        <v>8582.2304176668258</v>
      </c>
      <c r="H190" s="157">
        <f t="shared" si="31"/>
        <v>9534.2639718848041</v>
      </c>
      <c r="I190" s="156"/>
      <c r="J190" s="159">
        <f t="shared" si="36"/>
        <v>810347.47737811529</v>
      </c>
      <c r="K190" s="158">
        <f t="shared" si="37"/>
        <v>791408.86989853159</v>
      </c>
      <c r="L190" s="157">
        <f t="shared" si="38"/>
        <v>1601756.3472766452</v>
      </c>
      <c r="M190" s="156"/>
      <c r="N190" s="155">
        <f t="shared" si="39"/>
        <v>108591.13010146889</v>
      </c>
      <c r="O190" s="154"/>
      <c r="P190" s="142"/>
    </row>
    <row r="191" spans="1:16" x14ac:dyDescent="0.2">
      <c r="A191" s="142"/>
      <c r="B191" s="164"/>
      <c r="C191" s="165">
        <f t="shared" si="32"/>
        <v>2028</v>
      </c>
      <c r="D191" s="162">
        <f t="shared" si="33"/>
        <v>1</v>
      </c>
      <c r="E191" s="161">
        <f t="shared" si="34"/>
        <v>169</v>
      </c>
      <c r="F191" s="160">
        <f t="shared" si="35"/>
        <v>882.30293207443481</v>
      </c>
      <c r="G191" s="158">
        <f t="shared" si="30"/>
        <v>8651.9610398103687</v>
      </c>
      <c r="H191" s="157">
        <f t="shared" si="31"/>
        <v>9534.2639718848041</v>
      </c>
      <c r="I191" s="156"/>
      <c r="J191" s="159">
        <f t="shared" si="36"/>
        <v>811229.7803101897</v>
      </c>
      <c r="K191" s="158">
        <f t="shared" si="37"/>
        <v>800060.83093834191</v>
      </c>
      <c r="L191" s="157">
        <f t="shared" si="38"/>
        <v>1611290.61124853</v>
      </c>
      <c r="M191" s="156"/>
      <c r="N191" s="155">
        <f t="shared" si="39"/>
        <v>99939.169061658526</v>
      </c>
      <c r="O191" s="154"/>
      <c r="P191" s="142"/>
    </row>
    <row r="192" spans="1:16" x14ac:dyDescent="0.2">
      <c r="A192" s="142"/>
      <c r="B192" s="164"/>
      <c r="C192" s="165">
        <f t="shared" si="32"/>
        <v>2028</v>
      </c>
      <c r="D192" s="162">
        <f t="shared" si="33"/>
        <v>2</v>
      </c>
      <c r="E192" s="161">
        <f t="shared" si="34"/>
        <v>170</v>
      </c>
      <c r="F192" s="160">
        <f t="shared" si="35"/>
        <v>812.00574862597557</v>
      </c>
      <c r="G192" s="158">
        <f t="shared" si="30"/>
        <v>8722.2582232588284</v>
      </c>
      <c r="H192" s="157">
        <f t="shared" si="31"/>
        <v>9534.2639718848041</v>
      </c>
      <c r="I192" s="156"/>
      <c r="J192" s="159">
        <f t="shared" si="36"/>
        <v>812041.78605881566</v>
      </c>
      <c r="K192" s="158">
        <f t="shared" si="37"/>
        <v>808783.08916160068</v>
      </c>
      <c r="L192" s="157">
        <f t="shared" si="38"/>
        <v>1620824.8752204147</v>
      </c>
      <c r="M192" s="156"/>
      <c r="N192" s="155">
        <f t="shared" si="39"/>
        <v>91216.910838399694</v>
      </c>
      <c r="O192" s="154"/>
      <c r="P192" s="142"/>
    </row>
    <row r="193" spans="1:16" x14ac:dyDescent="0.2">
      <c r="A193" s="142"/>
      <c r="B193" s="164"/>
      <c r="C193" s="165">
        <f t="shared" si="32"/>
        <v>2028</v>
      </c>
      <c r="D193" s="162">
        <f t="shared" si="33"/>
        <v>3</v>
      </c>
      <c r="E193" s="161">
        <f t="shared" si="34"/>
        <v>171</v>
      </c>
      <c r="F193" s="160">
        <f t="shared" si="35"/>
        <v>741.13740056199754</v>
      </c>
      <c r="G193" s="158">
        <f t="shared" si="30"/>
        <v>8793.1265713228058</v>
      </c>
      <c r="H193" s="157">
        <f t="shared" si="31"/>
        <v>9534.2639718848041</v>
      </c>
      <c r="I193" s="156"/>
      <c r="J193" s="159">
        <f t="shared" si="36"/>
        <v>812782.92345937761</v>
      </c>
      <c r="K193" s="158">
        <f t="shared" si="37"/>
        <v>817576.21573292348</v>
      </c>
      <c r="L193" s="157">
        <f t="shared" si="38"/>
        <v>1630359.1391922995</v>
      </c>
      <c r="M193" s="156"/>
      <c r="N193" s="155">
        <f t="shared" si="39"/>
        <v>82423.784267076888</v>
      </c>
      <c r="O193" s="154"/>
      <c r="P193" s="142"/>
    </row>
    <row r="194" spans="1:16" x14ac:dyDescent="0.2">
      <c r="A194" s="142"/>
      <c r="B194" s="164"/>
      <c r="C194" s="165">
        <f t="shared" si="32"/>
        <v>2028</v>
      </c>
      <c r="D194" s="162">
        <f t="shared" si="33"/>
        <v>4</v>
      </c>
      <c r="E194" s="161">
        <f t="shared" si="34"/>
        <v>172</v>
      </c>
      <c r="F194" s="160">
        <f t="shared" si="35"/>
        <v>669.69324716999972</v>
      </c>
      <c r="G194" s="158">
        <f t="shared" si="30"/>
        <v>8864.5707247148039</v>
      </c>
      <c r="H194" s="157">
        <f t="shared" si="31"/>
        <v>9534.2639718848041</v>
      </c>
      <c r="I194" s="156"/>
      <c r="J194" s="159">
        <f t="shared" si="36"/>
        <v>813452.61670654756</v>
      </c>
      <c r="K194" s="158">
        <f t="shared" si="37"/>
        <v>826440.78645763826</v>
      </c>
      <c r="L194" s="157">
        <f t="shared" si="38"/>
        <v>1639893.4031641842</v>
      </c>
      <c r="M194" s="156"/>
      <c r="N194" s="155">
        <f t="shared" si="39"/>
        <v>73559.213542362078</v>
      </c>
      <c r="O194" s="154"/>
      <c r="P194" s="142"/>
    </row>
    <row r="195" spans="1:16" x14ac:dyDescent="0.2">
      <c r="A195" s="142"/>
      <c r="B195" s="164"/>
      <c r="C195" s="165">
        <f t="shared" si="32"/>
        <v>2028</v>
      </c>
      <c r="D195" s="162">
        <f t="shared" si="33"/>
        <v>5</v>
      </c>
      <c r="E195" s="161">
        <f t="shared" si="34"/>
        <v>173</v>
      </c>
      <c r="F195" s="160">
        <f t="shared" si="35"/>
        <v>597.66861003169186</v>
      </c>
      <c r="G195" s="158">
        <f t="shared" si="30"/>
        <v>8936.595361853113</v>
      </c>
      <c r="H195" s="157">
        <f t="shared" si="31"/>
        <v>9534.2639718848041</v>
      </c>
      <c r="I195" s="156"/>
      <c r="J195" s="159">
        <f t="shared" si="36"/>
        <v>814050.28531657928</v>
      </c>
      <c r="K195" s="158">
        <f t="shared" si="37"/>
        <v>835377.38181949139</v>
      </c>
      <c r="L195" s="157">
        <f t="shared" si="38"/>
        <v>1649427.6671360689</v>
      </c>
      <c r="M195" s="156"/>
      <c r="N195" s="155">
        <f t="shared" si="39"/>
        <v>64622.618180508965</v>
      </c>
      <c r="O195" s="154"/>
      <c r="P195" s="142"/>
    </row>
    <row r="196" spans="1:16" x14ac:dyDescent="0.2">
      <c r="A196" s="142"/>
      <c r="B196" s="164"/>
      <c r="C196" s="165">
        <f t="shared" si="32"/>
        <v>2028</v>
      </c>
      <c r="D196" s="162">
        <f t="shared" si="33"/>
        <v>6</v>
      </c>
      <c r="E196" s="161">
        <f t="shared" si="34"/>
        <v>174</v>
      </c>
      <c r="F196" s="160">
        <f t="shared" si="35"/>
        <v>525.05877271663542</v>
      </c>
      <c r="G196" s="158">
        <f t="shared" si="30"/>
        <v>9009.2051991681692</v>
      </c>
      <c r="H196" s="157">
        <f t="shared" si="31"/>
        <v>9534.2639718848041</v>
      </c>
      <c r="I196" s="156"/>
      <c r="J196" s="159">
        <f t="shared" si="36"/>
        <v>814575.34408929595</v>
      </c>
      <c r="K196" s="158">
        <f t="shared" si="37"/>
        <v>844386.58701865957</v>
      </c>
      <c r="L196" s="157">
        <f t="shared" si="38"/>
        <v>1658961.9311079537</v>
      </c>
      <c r="M196" s="156"/>
      <c r="N196" s="155">
        <f t="shared" si="39"/>
        <v>55613.412981340793</v>
      </c>
      <c r="O196" s="154"/>
      <c r="P196" s="142"/>
    </row>
    <row r="197" spans="1:16" x14ac:dyDescent="0.2">
      <c r="A197" s="142"/>
      <c r="B197" s="164"/>
      <c r="C197" s="165">
        <f t="shared" si="32"/>
        <v>2028</v>
      </c>
      <c r="D197" s="162">
        <f t="shared" si="33"/>
        <v>7</v>
      </c>
      <c r="E197" s="161">
        <f t="shared" si="34"/>
        <v>175</v>
      </c>
      <c r="F197" s="160">
        <f t="shared" si="35"/>
        <v>451.85898047339396</v>
      </c>
      <c r="G197" s="158">
        <f t="shared" si="30"/>
        <v>9082.4049914114094</v>
      </c>
      <c r="H197" s="157">
        <f t="shared" si="31"/>
        <v>9534.2639718848041</v>
      </c>
      <c r="I197" s="156"/>
      <c r="J197" s="159">
        <f t="shared" si="36"/>
        <v>815027.20306976931</v>
      </c>
      <c r="K197" s="158">
        <f t="shared" si="37"/>
        <v>853468.99201007094</v>
      </c>
      <c r="L197" s="157">
        <f t="shared" si="38"/>
        <v>1668496.1950798384</v>
      </c>
      <c r="M197" s="156"/>
      <c r="N197" s="155">
        <f t="shared" si="39"/>
        <v>46531.007989929385</v>
      </c>
      <c r="O197" s="154"/>
      <c r="P197" s="142"/>
    </row>
    <row r="198" spans="1:16" x14ac:dyDescent="0.2">
      <c r="A198" s="142"/>
      <c r="B198" s="164"/>
      <c r="C198" s="165">
        <f t="shared" si="32"/>
        <v>2028</v>
      </c>
      <c r="D198" s="162">
        <f t="shared" si="33"/>
        <v>8</v>
      </c>
      <c r="E198" s="161">
        <f t="shared" si="34"/>
        <v>176</v>
      </c>
      <c r="F198" s="160">
        <f t="shared" si="35"/>
        <v>378.06443991817628</v>
      </c>
      <c r="G198" s="158">
        <f t="shared" si="30"/>
        <v>9156.1995319666275</v>
      </c>
      <c r="H198" s="157">
        <f t="shared" si="31"/>
        <v>9534.2639718848041</v>
      </c>
      <c r="I198" s="156"/>
      <c r="J198" s="159">
        <f t="shared" si="36"/>
        <v>815405.26750968746</v>
      </c>
      <c r="K198" s="158">
        <f t="shared" si="37"/>
        <v>862625.19154203753</v>
      </c>
      <c r="L198" s="157">
        <f t="shared" si="38"/>
        <v>1678030.4590517231</v>
      </c>
      <c r="M198" s="156"/>
      <c r="N198" s="155">
        <f t="shared" si="39"/>
        <v>37374.808457962761</v>
      </c>
      <c r="O198" s="154"/>
      <c r="P198" s="142"/>
    </row>
    <row r="199" spans="1:16" x14ac:dyDescent="0.2">
      <c r="A199" s="142"/>
      <c r="B199" s="164"/>
      <c r="C199" s="165">
        <f t="shared" si="32"/>
        <v>2028</v>
      </c>
      <c r="D199" s="162">
        <f t="shared" si="33"/>
        <v>9</v>
      </c>
      <c r="E199" s="161">
        <f t="shared" si="34"/>
        <v>177</v>
      </c>
      <c r="F199" s="160">
        <f t="shared" si="35"/>
        <v>303.67031872094742</v>
      </c>
      <c r="G199" s="158">
        <f t="shared" si="30"/>
        <v>9230.5936531638563</v>
      </c>
      <c r="H199" s="157">
        <f t="shared" si="31"/>
        <v>9534.2639718848041</v>
      </c>
      <c r="I199" s="156"/>
      <c r="J199" s="159">
        <f t="shared" si="36"/>
        <v>815708.93782840844</v>
      </c>
      <c r="K199" s="158">
        <f t="shared" si="37"/>
        <v>871855.7851952014</v>
      </c>
      <c r="L199" s="157">
        <f t="shared" si="38"/>
        <v>1687564.7230236079</v>
      </c>
      <c r="M199" s="156"/>
      <c r="N199" s="155">
        <f t="shared" si="39"/>
        <v>28144.214804798903</v>
      </c>
      <c r="O199" s="154"/>
      <c r="P199" s="142"/>
    </row>
    <row r="200" spans="1:16" x14ac:dyDescent="0.2">
      <c r="A200" s="142"/>
      <c r="B200" s="164"/>
      <c r="C200" s="165">
        <f t="shared" si="32"/>
        <v>2028</v>
      </c>
      <c r="D200" s="162">
        <f t="shared" si="33"/>
        <v>10</v>
      </c>
      <c r="E200" s="161">
        <f t="shared" si="34"/>
        <v>178</v>
      </c>
      <c r="F200" s="160">
        <f t="shared" si="35"/>
        <v>228.6717452889911</v>
      </c>
      <c r="G200" s="158">
        <f t="shared" si="30"/>
        <v>9305.5922265958125</v>
      </c>
      <c r="H200" s="157">
        <f t="shared" si="31"/>
        <v>9534.2639718848041</v>
      </c>
      <c r="I200" s="156"/>
      <c r="J200" s="159">
        <f t="shared" si="36"/>
        <v>815937.60957369744</v>
      </c>
      <c r="K200" s="158">
        <f t="shared" si="37"/>
        <v>881161.37742179725</v>
      </c>
      <c r="L200" s="157">
        <f t="shared" si="38"/>
        <v>1697098.9869954926</v>
      </c>
      <c r="M200" s="156"/>
      <c r="N200" s="155">
        <f t="shared" si="39"/>
        <v>18838.622578203089</v>
      </c>
      <c r="O200" s="154"/>
      <c r="P200" s="142"/>
    </row>
    <row r="201" spans="1:16" x14ac:dyDescent="0.2">
      <c r="A201" s="142"/>
      <c r="B201" s="164"/>
      <c r="C201" s="165">
        <f t="shared" si="32"/>
        <v>2028</v>
      </c>
      <c r="D201" s="162">
        <f t="shared" si="33"/>
        <v>11</v>
      </c>
      <c r="E201" s="161">
        <f t="shared" si="34"/>
        <v>179</v>
      </c>
      <c r="F201" s="160">
        <f t="shared" si="35"/>
        <v>153.0638084479001</v>
      </c>
      <c r="G201" s="158">
        <f t="shared" si="30"/>
        <v>9381.2001634369044</v>
      </c>
      <c r="H201" s="157">
        <f t="shared" si="31"/>
        <v>9534.2639718848041</v>
      </c>
      <c r="I201" s="156"/>
      <c r="J201" s="159">
        <f t="shared" si="36"/>
        <v>816090.67338214535</v>
      </c>
      <c r="K201" s="158">
        <f t="shared" si="37"/>
        <v>890542.57758523419</v>
      </c>
      <c r="L201" s="157">
        <f t="shared" si="38"/>
        <v>1706633.2509673773</v>
      </c>
      <c r="M201" s="156"/>
      <c r="N201" s="155">
        <f t="shared" si="39"/>
        <v>9457.4224147661844</v>
      </c>
      <c r="O201" s="154"/>
      <c r="P201" s="142"/>
    </row>
    <row r="202" spans="1:16" x14ac:dyDescent="0.2">
      <c r="A202" s="142"/>
      <c r="B202" s="164"/>
      <c r="C202" s="165">
        <f t="shared" si="32"/>
        <v>2028</v>
      </c>
      <c r="D202" s="162">
        <f t="shared" si="33"/>
        <v>12</v>
      </c>
      <c r="E202" s="161">
        <f t="shared" si="34"/>
        <v>180</v>
      </c>
      <c r="F202" s="160">
        <f t="shared" si="35"/>
        <v>76.841557119975249</v>
      </c>
      <c r="G202" s="158">
        <f t="shared" si="30"/>
        <v>9457.4224147648292</v>
      </c>
      <c r="H202" s="157">
        <f t="shared" si="31"/>
        <v>9534.2639718848041</v>
      </c>
      <c r="I202" s="156"/>
      <c r="J202" s="159">
        <f t="shared" si="36"/>
        <v>816167.51493926533</v>
      </c>
      <c r="K202" s="158">
        <f t="shared" si="37"/>
        <v>899999.99999999907</v>
      </c>
      <c r="L202" s="157">
        <f t="shared" si="38"/>
        <v>1716167.5149392621</v>
      </c>
      <c r="M202" s="156"/>
      <c r="N202" s="155">
        <f t="shared" si="39"/>
        <v>1.3551471056416631E-9</v>
      </c>
      <c r="O202" s="154"/>
      <c r="P202" s="142"/>
    </row>
    <row r="203" spans="1:16" x14ac:dyDescent="0.2">
      <c r="A203" s="142"/>
      <c r="B203" s="164"/>
      <c r="C203" s="165">
        <f t="shared" si="32"/>
        <v>2029</v>
      </c>
      <c r="D203" s="162">
        <f t="shared" si="33"/>
        <v>1</v>
      </c>
      <c r="E203" s="161">
        <f t="shared" si="34"/>
        <v>181</v>
      </c>
      <c r="F203" s="160">
        <f t="shared" si="35"/>
        <v>0</v>
      </c>
      <c r="G203" s="158">
        <f t="shared" si="30"/>
        <v>0</v>
      </c>
      <c r="H203" s="157">
        <f t="shared" si="31"/>
        <v>0</v>
      </c>
      <c r="I203" s="156"/>
      <c r="J203" s="159">
        <f t="shared" si="36"/>
        <v>0</v>
      </c>
      <c r="K203" s="158">
        <f t="shared" si="37"/>
        <v>0</v>
      </c>
      <c r="L203" s="157">
        <f t="shared" si="38"/>
        <v>0</v>
      </c>
      <c r="M203" s="156"/>
      <c r="N203" s="155">
        <f t="shared" si="39"/>
        <v>0</v>
      </c>
      <c r="O203" s="154"/>
      <c r="P203" s="142"/>
    </row>
    <row r="204" spans="1:16" x14ac:dyDescent="0.2">
      <c r="A204" s="142"/>
      <c r="B204" s="164"/>
      <c r="C204" s="165">
        <f t="shared" si="32"/>
        <v>2029</v>
      </c>
      <c r="D204" s="162">
        <f t="shared" si="33"/>
        <v>2</v>
      </c>
      <c r="E204" s="161">
        <f t="shared" si="34"/>
        <v>182</v>
      </c>
      <c r="F204" s="160">
        <f t="shared" si="35"/>
        <v>0</v>
      </c>
      <c r="G204" s="158">
        <f t="shared" si="30"/>
        <v>0</v>
      </c>
      <c r="H204" s="157">
        <f t="shared" si="31"/>
        <v>0</v>
      </c>
      <c r="I204" s="156"/>
      <c r="J204" s="159">
        <f t="shared" si="36"/>
        <v>0</v>
      </c>
      <c r="K204" s="158">
        <f t="shared" si="37"/>
        <v>0</v>
      </c>
      <c r="L204" s="157">
        <f t="shared" si="38"/>
        <v>0</v>
      </c>
      <c r="M204" s="156"/>
      <c r="N204" s="155">
        <f t="shared" si="39"/>
        <v>0</v>
      </c>
      <c r="O204" s="154"/>
      <c r="P204" s="142"/>
    </row>
    <row r="205" spans="1:16" x14ac:dyDescent="0.2">
      <c r="A205" s="142"/>
      <c r="B205" s="164"/>
      <c r="C205" s="165">
        <f t="shared" si="32"/>
        <v>2029</v>
      </c>
      <c r="D205" s="162">
        <f t="shared" si="33"/>
        <v>3</v>
      </c>
      <c r="E205" s="161">
        <f t="shared" si="34"/>
        <v>183</v>
      </c>
      <c r="F205" s="160">
        <f t="shared" si="35"/>
        <v>0</v>
      </c>
      <c r="G205" s="158">
        <f t="shared" si="30"/>
        <v>0</v>
      </c>
      <c r="H205" s="157">
        <f t="shared" si="31"/>
        <v>0</v>
      </c>
      <c r="I205" s="156"/>
      <c r="J205" s="159">
        <f t="shared" si="36"/>
        <v>0</v>
      </c>
      <c r="K205" s="158">
        <f t="shared" si="37"/>
        <v>0</v>
      </c>
      <c r="L205" s="157">
        <f t="shared" si="38"/>
        <v>0</v>
      </c>
      <c r="M205" s="156"/>
      <c r="N205" s="155">
        <f t="shared" si="39"/>
        <v>0</v>
      </c>
      <c r="O205" s="154"/>
      <c r="P205" s="142"/>
    </row>
    <row r="206" spans="1:16" x14ac:dyDescent="0.2">
      <c r="A206" s="142"/>
      <c r="B206" s="164"/>
      <c r="C206" s="165">
        <f t="shared" si="32"/>
        <v>2029</v>
      </c>
      <c r="D206" s="162">
        <f t="shared" si="33"/>
        <v>4</v>
      </c>
      <c r="E206" s="161">
        <f t="shared" si="34"/>
        <v>184</v>
      </c>
      <c r="F206" s="160">
        <f t="shared" si="35"/>
        <v>0</v>
      </c>
      <c r="G206" s="158">
        <f t="shared" si="30"/>
        <v>0</v>
      </c>
      <c r="H206" s="157">
        <f t="shared" si="31"/>
        <v>0</v>
      </c>
      <c r="I206" s="156"/>
      <c r="J206" s="159">
        <f t="shared" si="36"/>
        <v>0</v>
      </c>
      <c r="K206" s="158">
        <f t="shared" si="37"/>
        <v>0</v>
      </c>
      <c r="L206" s="157">
        <f t="shared" si="38"/>
        <v>0</v>
      </c>
      <c r="M206" s="156"/>
      <c r="N206" s="155">
        <f t="shared" si="39"/>
        <v>0</v>
      </c>
      <c r="O206" s="154"/>
      <c r="P206" s="142"/>
    </row>
    <row r="207" spans="1:16" x14ac:dyDescent="0.2">
      <c r="A207" s="142"/>
      <c r="B207" s="164"/>
      <c r="C207" s="165">
        <f t="shared" si="32"/>
        <v>2029</v>
      </c>
      <c r="D207" s="162">
        <f t="shared" si="33"/>
        <v>5</v>
      </c>
      <c r="E207" s="161">
        <f t="shared" si="34"/>
        <v>185</v>
      </c>
      <c r="F207" s="160">
        <f t="shared" si="35"/>
        <v>0</v>
      </c>
      <c r="G207" s="158">
        <f t="shared" si="30"/>
        <v>0</v>
      </c>
      <c r="H207" s="157">
        <f t="shared" si="31"/>
        <v>0</v>
      </c>
      <c r="I207" s="156"/>
      <c r="J207" s="159">
        <f t="shared" si="36"/>
        <v>0</v>
      </c>
      <c r="K207" s="158">
        <f t="shared" si="37"/>
        <v>0</v>
      </c>
      <c r="L207" s="157">
        <f t="shared" si="38"/>
        <v>0</v>
      </c>
      <c r="M207" s="156"/>
      <c r="N207" s="155">
        <f t="shared" si="39"/>
        <v>0</v>
      </c>
      <c r="O207" s="154"/>
      <c r="P207" s="142"/>
    </row>
    <row r="208" spans="1:16" x14ac:dyDescent="0.2">
      <c r="A208" s="142"/>
      <c r="B208" s="164"/>
      <c r="C208" s="165">
        <f t="shared" si="32"/>
        <v>2029</v>
      </c>
      <c r="D208" s="162">
        <f t="shared" si="33"/>
        <v>6</v>
      </c>
      <c r="E208" s="161">
        <f t="shared" si="34"/>
        <v>186</v>
      </c>
      <c r="F208" s="160">
        <f t="shared" si="35"/>
        <v>0</v>
      </c>
      <c r="G208" s="158">
        <f t="shared" si="30"/>
        <v>0</v>
      </c>
      <c r="H208" s="157">
        <f t="shared" si="31"/>
        <v>0</v>
      </c>
      <c r="I208" s="156"/>
      <c r="J208" s="159">
        <f t="shared" si="36"/>
        <v>0</v>
      </c>
      <c r="K208" s="158">
        <f t="shared" si="37"/>
        <v>0</v>
      </c>
      <c r="L208" s="157">
        <f t="shared" si="38"/>
        <v>0</v>
      </c>
      <c r="M208" s="156"/>
      <c r="N208" s="155">
        <f t="shared" si="39"/>
        <v>0</v>
      </c>
      <c r="O208" s="154"/>
      <c r="P208" s="142"/>
    </row>
    <row r="209" spans="1:16" x14ac:dyDescent="0.2">
      <c r="A209" s="142"/>
      <c r="B209" s="164"/>
      <c r="C209" s="165">
        <f t="shared" si="32"/>
        <v>2029</v>
      </c>
      <c r="D209" s="162">
        <f t="shared" si="33"/>
        <v>7</v>
      </c>
      <c r="E209" s="161">
        <f t="shared" si="34"/>
        <v>187</v>
      </c>
      <c r="F209" s="160">
        <f t="shared" si="35"/>
        <v>0</v>
      </c>
      <c r="G209" s="158">
        <f t="shared" si="30"/>
        <v>0</v>
      </c>
      <c r="H209" s="157">
        <f t="shared" si="31"/>
        <v>0</v>
      </c>
      <c r="I209" s="156"/>
      <c r="J209" s="159">
        <f t="shared" si="36"/>
        <v>0</v>
      </c>
      <c r="K209" s="158">
        <f t="shared" si="37"/>
        <v>0</v>
      </c>
      <c r="L209" s="157">
        <f t="shared" si="38"/>
        <v>0</v>
      </c>
      <c r="M209" s="156"/>
      <c r="N209" s="155">
        <f t="shared" si="39"/>
        <v>0</v>
      </c>
      <c r="O209" s="154"/>
      <c r="P209" s="142"/>
    </row>
    <row r="210" spans="1:16" x14ac:dyDescent="0.2">
      <c r="A210" s="142"/>
      <c r="B210" s="164"/>
      <c r="C210" s="165">
        <f t="shared" si="32"/>
        <v>2029</v>
      </c>
      <c r="D210" s="162">
        <f t="shared" si="33"/>
        <v>8</v>
      </c>
      <c r="E210" s="161">
        <f t="shared" si="34"/>
        <v>188</v>
      </c>
      <c r="F210" s="160">
        <f t="shared" si="35"/>
        <v>0</v>
      </c>
      <c r="G210" s="158">
        <f t="shared" si="30"/>
        <v>0</v>
      </c>
      <c r="H210" s="157">
        <f t="shared" si="31"/>
        <v>0</v>
      </c>
      <c r="I210" s="156"/>
      <c r="J210" s="159">
        <f t="shared" si="36"/>
        <v>0</v>
      </c>
      <c r="K210" s="158">
        <f t="shared" si="37"/>
        <v>0</v>
      </c>
      <c r="L210" s="157">
        <f t="shared" si="38"/>
        <v>0</v>
      </c>
      <c r="M210" s="156"/>
      <c r="N210" s="155">
        <f t="shared" si="39"/>
        <v>0</v>
      </c>
      <c r="O210" s="154"/>
      <c r="P210" s="142"/>
    </row>
    <row r="211" spans="1:16" x14ac:dyDescent="0.2">
      <c r="A211" s="142"/>
      <c r="B211" s="164"/>
      <c r="C211" s="165">
        <f t="shared" si="32"/>
        <v>2029</v>
      </c>
      <c r="D211" s="162">
        <f t="shared" si="33"/>
        <v>9</v>
      </c>
      <c r="E211" s="161">
        <f t="shared" si="34"/>
        <v>189</v>
      </c>
      <c r="F211" s="160">
        <f t="shared" si="35"/>
        <v>0</v>
      </c>
      <c r="G211" s="158">
        <f t="shared" ref="G211:G274" si="40">IF($G$10&lt;E211,0,+$G$13-F211)</f>
        <v>0</v>
      </c>
      <c r="H211" s="157">
        <f t="shared" ref="H211:H274" si="41">IF($G$10&lt;E211,0,+F211+G211)</f>
        <v>0</v>
      </c>
      <c r="I211" s="156"/>
      <c r="J211" s="159">
        <f t="shared" si="36"/>
        <v>0</v>
      </c>
      <c r="K211" s="158">
        <f t="shared" si="37"/>
        <v>0</v>
      </c>
      <c r="L211" s="157">
        <f t="shared" si="38"/>
        <v>0</v>
      </c>
      <c r="M211" s="156"/>
      <c r="N211" s="155">
        <f t="shared" si="39"/>
        <v>0</v>
      </c>
      <c r="O211" s="154"/>
      <c r="P211" s="142"/>
    </row>
    <row r="212" spans="1:16" x14ac:dyDescent="0.2">
      <c r="A212" s="142"/>
      <c r="B212" s="164"/>
      <c r="C212" s="165">
        <f t="shared" ref="C212:C275" si="42">IF(D212&lt;D211,+C211+1,+C211)</f>
        <v>2029</v>
      </c>
      <c r="D212" s="162">
        <f t="shared" ref="D212:D275" si="43">IF(+D211+1&gt;12,1,+D211+1)</f>
        <v>10</v>
      </c>
      <c r="E212" s="161">
        <f t="shared" ref="E212:E275" si="44">+E211+1</f>
        <v>190</v>
      </c>
      <c r="F212" s="160">
        <f t="shared" ref="F212:F275" si="45">IF($G$10&lt;E212,0,+N211*($G$11/12))</f>
        <v>0</v>
      </c>
      <c r="G212" s="158">
        <f t="shared" si="40"/>
        <v>0</v>
      </c>
      <c r="H212" s="157">
        <f t="shared" si="41"/>
        <v>0</v>
      </c>
      <c r="I212" s="156"/>
      <c r="J212" s="159">
        <f t="shared" ref="J212:J275" si="46">IF(F212=0,0,+J211+F212)</f>
        <v>0</v>
      </c>
      <c r="K212" s="158">
        <f t="shared" ref="K212:K275" si="47">IF(G212=0,0,+K211+G212)</f>
        <v>0</v>
      </c>
      <c r="L212" s="157">
        <f t="shared" ref="L212:L275" si="48">IF(H212=0,0,+L211+H212)</f>
        <v>0</v>
      </c>
      <c r="M212" s="156"/>
      <c r="N212" s="155">
        <f t="shared" ref="N212:N275" si="49">IF(G212=0,0,+N211-G212)</f>
        <v>0</v>
      </c>
      <c r="O212" s="154"/>
      <c r="P212" s="142"/>
    </row>
    <row r="213" spans="1:16" x14ac:dyDescent="0.2">
      <c r="A213" s="142"/>
      <c r="B213" s="164"/>
      <c r="C213" s="165">
        <f t="shared" si="42"/>
        <v>2029</v>
      </c>
      <c r="D213" s="162">
        <f t="shared" si="43"/>
        <v>11</v>
      </c>
      <c r="E213" s="161">
        <f t="shared" si="44"/>
        <v>191</v>
      </c>
      <c r="F213" s="160">
        <f t="shared" si="45"/>
        <v>0</v>
      </c>
      <c r="G213" s="158">
        <f t="shared" si="40"/>
        <v>0</v>
      </c>
      <c r="H213" s="157">
        <f t="shared" si="41"/>
        <v>0</v>
      </c>
      <c r="I213" s="156"/>
      <c r="J213" s="159">
        <f t="shared" si="46"/>
        <v>0</v>
      </c>
      <c r="K213" s="158">
        <f t="shared" si="47"/>
        <v>0</v>
      </c>
      <c r="L213" s="157">
        <f t="shared" si="48"/>
        <v>0</v>
      </c>
      <c r="M213" s="156"/>
      <c r="N213" s="155">
        <f t="shared" si="49"/>
        <v>0</v>
      </c>
      <c r="O213" s="154"/>
      <c r="P213" s="142"/>
    </row>
    <row r="214" spans="1:16" x14ac:dyDescent="0.2">
      <c r="A214" s="142"/>
      <c r="B214" s="164"/>
      <c r="C214" s="165">
        <f t="shared" si="42"/>
        <v>2029</v>
      </c>
      <c r="D214" s="162">
        <f t="shared" si="43"/>
        <v>12</v>
      </c>
      <c r="E214" s="161">
        <f t="shared" si="44"/>
        <v>192</v>
      </c>
      <c r="F214" s="160">
        <f t="shared" si="45"/>
        <v>0</v>
      </c>
      <c r="G214" s="158">
        <f t="shared" si="40"/>
        <v>0</v>
      </c>
      <c r="H214" s="157">
        <f t="shared" si="41"/>
        <v>0</v>
      </c>
      <c r="I214" s="156"/>
      <c r="J214" s="159">
        <f t="shared" si="46"/>
        <v>0</v>
      </c>
      <c r="K214" s="158">
        <f t="shared" si="47"/>
        <v>0</v>
      </c>
      <c r="L214" s="157">
        <f t="shared" si="48"/>
        <v>0</v>
      </c>
      <c r="M214" s="156"/>
      <c r="N214" s="155">
        <f t="shared" si="49"/>
        <v>0</v>
      </c>
      <c r="O214" s="154"/>
      <c r="P214" s="142"/>
    </row>
    <row r="215" spans="1:16" x14ac:dyDescent="0.2">
      <c r="A215" s="142"/>
      <c r="B215" s="164"/>
      <c r="C215" s="165">
        <f t="shared" si="42"/>
        <v>2030</v>
      </c>
      <c r="D215" s="162">
        <f t="shared" si="43"/>
        <v>1</v>
      </c>
      <c r="E215" s="161">
        <f t="shared" si="44"/>
        <v>193</v>
      </c>
      <c r="F215" s="160">
        <f t="shared" si="45"/>
        <v>0</v>
      </c>
      <c r="G215" s="158">
        <f t="shared" si="40"/>
        <v>0</v>
      </c>
      <c r="H215" s="157">
        <f t="shared" si="41"/>
        <v>0</v>
      </c>
      <c r="I215" s="156"/>
      <c r="J215" s="159">
        <f t="shared" si="46"/>
        <v>0</v>
      </c>
      <c r="K215" s="158">
        <f t="shared" si="47"/>
        <v>0</v>
      </c>
      <c r="L215" s="157">
        <f t="shared" si="48"/>
        <v>0</v>
      </c>
      <c r="M215" s="156"/>
      <c r="N215" s="155">
        <f t="shared" si="49"/>
        <v>0</v>
      </c>
      <c r="O215" s="154"/>
      <c r="P215" s="142"/>
    </row>
    <row r="216" spans="1:16" x14ac:dyDescent="0.2">
      <c r="A216" s="142"/>
      <c r="B216" s="164"/>
      <c r="C216" s="165">
        <f t="shared" si="42"/>
        <v>2030</v>
      </c>
      <c r="D216" s="162">
        <f t="shared" si="43"/>
        <v>2</v>
      </c>
      <c r="E216" s="161">
        <f t="shared" si="44"/>
        <v>194</v>
      </c>
      <c r="F216" s="160">
        <f t="shared" si="45"/>
        <v>0</v>
      </c>
      <c r="G216" s="158">
        <f t="shared" si="40"/>
        <v>0</v>
      </c>
      <c r="H216" s="157">
        <f t="shared" si="41"/>
        <v>0</v>
      </c>
      <c r="I216" s="156"/>
      <c r="J216" s="159">
        <f t="shared" si="46"/>
        <v>0</v>
      </c>
      <c r="K216" s="158">
        <f t="shared" si="47"/>
        <v>0</v>
      </c>
      <c r="L216" s="157">
        <f t="shared" si="48"/>
        <v>0</v>
      </c>
      <c r="M216" s="156"/>
      <c r="N216" s="155">
        <f t="shared" si="49"/>
        <v>0</v>
      </c>
      <c r="O216" s="154"/>
      <c r="P216" s="142"/>
    </row>
    <row r="217" spans="1:16" x14ac:dyDescent="0.2">
      <c r="A217" s="142"/>
      <c r="B217" s="164"/>
      <c r="C217" s="165">
        <f t="shared" si="42"/>
        <v>2030</v>
      </c>
      <c r="D217" s="162">
        <f t="shared" si="43"/>
        <v>3</v>
      </c>
      <c r="E217" s="161">
        <f t="shared" si="44"/>
        <v>195</v>
      </c>
      <c r="F217" s="160">
        <f t="shared" si="45"/>
        <v>0</v>
      </c>
      <c r="G217" s="158">
        <f t="shared" si="40"/>
        <v>0</v>
      </c>
      <c r="H217" s="157">
        <f t="shared" si="41"/>
        <v>0</v>
      </c>
      <c r="I217" s="156"/>
      <c r="J217" s="159">
        <f t="shared" si="46"/>
        <v>0</v>
      </c>
      <c r="K217" s="158">
        <f t="shared" si="47"/>
        <v>0</v>
      </c>
      <c r="L217" s="157">
        <f t="shared" si="48"/>
        <v>0</v>
      </c>
      <c r="M217" s="156"/>
      <c r="N217" s="155">
        <f t="shared" si="49"/>
        <v>0</v>
      </c>
      <c r="O217" s="154"/>
      <c r="P217" s="142"/>
    </row>
    <row r="218" spans="1:16" x14ac:dyDescent="0.2">
      <c r="A218" s="142"/>
      <c r="B218" s="164"/>
      <c r="C218" s="165">
        <f t="shared" si="42"/>
        <v>2030</v>
      </c>
      <c r="D218" s="162">
        <f t="shared" si="43"/>
        <v>4</v>
      </c>
      <c r="E218" s="161">
        <f t="shared" si="44"/>
        <v>196</v>
      </c>
      <c r="F218" s="160">
        <f t="shared" si="45"/>
        <v>0</v>
      </c>
      <c r="G218" s="158">
        <f t="shared" si="40"/>
        <v>0</v>
      </c>
      <c r="H218" s="157">
        <f t="shared" si="41"/>
        <v>0</v>
      </c>
      <c r="I218" s="156"/>
      <c r="J218" s="159">
        <f t="shared" si="46"/>
        <v>0</v>
      </c>
      <c r="K218" s="158">
        <f t="shared" si="47"/>
        <v>0</v>
      </c>
      <c r="L218" s="157">
        <f t="shared" si="48"/>
        <v>0</v>
      </c>
      <c r="M218" s="156"/>
      <c r="N218" s="155">
        <f t="shared" si="49"/>
        <v>0</v>
      </c>
      <c r="O218" s="154"/>
      <c r="P218" s="142"/>
    </row>
    <row r="219" spans="1:16" x14ac:dyDescent="0.2">
      <c r="A219" s="142"/>
      <c r="B219" s="164"/>
      <c r="C219" s="165">
        <f t="shared" si="42"/>
        <v>2030</v>
      </c>
      <c r="D219" s="162">
        <f t="shared" si="43"/>
        <v>5</v>
      </c>
      <c r="E219" s="161">
        <f t="shared" si="44"/>
        <v>197</v>
      </c>
      <c r="F219" s="160">
        <f t="shared" si="45"/>
        <v>0</v>
      </c>
      <c r="G219" s="158">
        <f t="shared" si="40"/>
        <v>0</v>
      </c>
      <c r="H219" s="157">
        <f t="shared" si="41"/>
        <v>0</v>
      </c>
      <c r="I219" s="156"/>
      <c r="J219" s="159">
        <f t="shared" si="46"/>
        <v>0</v>
      </c>
      <c r="K219" s="158">
        <f t="shared" si="47"/>
        <v>0</v>
      </c>
      <c r="L219" s="157">
        <f t="shared" si="48"/>
        <v>0</v>
      </c>
      <c r="M219" s="156"/>
      <c r="N219" s="155">
        <f t="shared" si="49"/>
        <v>0</v>
      </c>
      <c r="O219" s="154"/>
      <c r="P219" s="142"/>
    </row>
    <row r="220" spans="1:16" x14ac:dyDescent="0.2">
      <c r="A220" s="142"/>
      <c r="B220" s="164"/>
      <c r="C220" s="165">
        <f t="shared" si="42"/>
        <v>2030</v>
      </c>
      <c r="D220" s="162">
        <f t="shared" si="43"/>
        <v>6</v>
      </c>
      <c r="E220" s="161">
        <f t="shared" si="44"/>
        <v>198</v>
      </c>
      <c r="F220" s="160">
        <f t="shared" si="45"/>
        <v>0</v>
      </c>
      <c r="G220" s="158">
        <f t="shared" si="40"/>
        <v>0</v>
      </c>
      <c r="H220" s="157">
        <f t="shared" si="41"/>
        <v>0</v>
      </c>
      <c r="I220" s="156"/>
      <c r="J220" s="159">
        <f t="shared" si="46"/>
        <v>0</v>
      </c>
      <c r="K220" s="158">
        <f t="shared" si="47"/>
        <v>0</v>
      </c>
      <c r="L220" s="157">
        <f t="shared" si="48"/>
        <v>0</v>
      </c>
      <c r="M220" s="156"/>
      <c r="N220" s="155">
        <f t="shared" si="49"/>
        <v>0</v>
      </c>
      <c r="O220" s="154"/>
      <c r="P220" s="142"/>
    </row>
    <row r="221" spans="1:16" x14ac:dyDescent="0.2">
      <c r="A221" s="142"/>
      <c r="B221" s="164"/>
      <c r="C221" s="165">
        <f t="shared" si="42"/>
        <v>2030</v>
      </c>
      <c r="D221" s="162">
        <f t="shared" si="43"/>
        <v>7</v>
      </c>
      <c r="E221" s="161">
        <f t="shared" si="44"/>
        <v>199</v>
      </c>
      <c r="F221" s="160">
        <f t="shared" si="45"/>
        <v>0</v>
      </c>
      <c r="G221" s="158">
        <f t="shared" si="40"/>
        <v>0</v>
      </c>
      <c r="H221" s="157">
        <f t="shared" si="41"/>
        <v>0</v>
      </c>
      <c r="I221" s="156"/>
      <c r="J221" s="159">
        <f t="shared" si="46"/>
        <v>0</v>
      </c>
      <c r="K221" s="158">
        <f t="shared" si="47"/>
        <v>0</v>
      </c>
      <c r="L221" s="157">
        <f t="shared" si="48"/>
        <v>0</v>
      </c>
      <c r="M221" s="156"/>
      <c r="N221" s="155">
        <f t="shared" si="49"/>
        <v>0</v>
      </c>
      <c r="O221" s="154"/>
      <c r="P221" s="142"/>
    </row>
    <row r="222" spans="1:16" x14ac:dyDescent="0.2">
      <c r="A222" s="142"/>
      <c r="B222" s="164"/>
      <c r="C222" s="165">
        <f t="shared" si="42"/>
        <v>2030</v>
      </c>
      <c r="D222" s="162">
        <f t="shared" si="43"/>
        <v>8</v>
      </c>
      <c r="E222" s="161">
        <f t="shared" si="44"/>
        <v>200</v>
      </c>
      <c r="F222" s="160">
        <f t="shared" si="45"/>
        <v>0</v>
      </c>
      <c r="G222" s="158">
        <f t="shared" si="40"/>
        <v>0</v>
      </c>
      <c r="H222" s="157">
        <f t="shared" si="41"/>
        <v>0</v>
      </c>
      <c r="I222" s="156"/>
      <c r="J222" s="159">
        <f t="shared" si="46"/>
        <v>0</v>
      </c>
      <c r="K222" s="158">
        <f t="shared" si="47"/>
        <v>0</v>
      </c>
      <c r="L222" s="157">
        <f t="shared" si="48"/>
        <v>0</v>
      </c>
      <c r="M222" s="156"/>
      <c r="N222" s="155">
        <f t="shared" si="49"/>
        <v>0</v>
      </c>
      <c r="O222" s="154"/>
      <c r="P222" s="142"/>
    </row>
    <row r="223" spans="1:16" x14ac:dyDescent="0.2">
      <c r="A223" s="142"/>
      <c r="B223" s="164"/>
      <c r="C223" s="165">
        <f t="shared" si="42"/>
        <v>2030</v>
      </c>
      <c r="D223" s="162">
        <f t="shared" si="43"/>
        <v>9</v>
      </c>
      <c r="E223" s="161">
        <f t="shared" si="44"/>
        <v>201</v>
      </c>
      <c r="F223" s="160">
        <f t="shared" si="45"/>
        <v>0</v>
      </c>
      <c r="G223" s="158">
        <f t="shared" si="40"/>
        <v>0</v>
      </c>
      <c r="H223" s="157">
        <f t="shared" si="41"/>
        <v>0</v>
      </c>
      <c r="I223" s="156"/>
      <c r="J223" s="159">
        <f t="shared" si="46"/>
        <v>0</v>
      </c>
      <c r="K223" s="158">
        <f t="shared" si="47"/>
        <v>0</v>
      </c>
      <c r="L223" s="157">
        <f t="shared" si="48"/>
        <v>0</v>
      </c>
      <c r="M223" s="156"/>
      <c r="N223" s="155">
        <f t="shared" si="49"/>
        <v>0</v>
      </c>
      <c r="O223" s="154"/>
      <c r="P223" s="142"/>
    </row>
    <row r="224" spans="1:16" x14ac:dyDescent="0.2">
      <c r="A224" s="142"/>
      <c r="B224" s="164"/>
      <c r="C224" s="165">
        <f t="shared" si="42"/>
        <v>2030</v>
      </c>
      <c r="D224" s="162">
        <f t="shared" si="43"/>
        <v>10</v>
      </c>
      <c r="E224" s="161">
        <f t="shared" si="44"/>
        <v>202</v>
      </c>
      <c r="F224" s="160">
        <f t="shared" si="45"/>
        <v>0</v>
      </c>
      <c r="G224" s="158">
        <f t="shared" si="40"/>
        <v>0</v>
      </c>
      <c r="H224" s="157">
        <f t="shared" si="41"/>
        <v>0</v>
      </c>
      <c r="I224" s="156"/>
      <c r="J224" s="159">
        <f t="shared" si="46"/>
        <v>0</v>
      </c>
      <c r="K224" s="158">
        <f t="shared" si="47"/>
        <v>0</v>
      </c>
      <c r="L224" s="157">
        <f t="shared" si="48"/>
        <v>0</v>
      </c>
      <c r="M224" s="156"/>
      <c r="N224" s="155">
        <f t="shared" si="49"/>
        <v>0</v>
      </c>
      <c r="O224" s="154"/>
      <c r="P224" s="142"/>
    </row>
    <row r="225" spans="1:16" x14ac:dyDescent="0.2">
      <c r="A225" s="142"/>
      <c r="B225" s="164"/>
      <c r="C225" s="165">
        <f t="shared" si="42"/>
        <v>2030</v>
      </c>
      <c r="D225" s="162">
        <f t="shared" si="43"/>
        <v>11</v>
      </c>
      <c r="E225" s="161">
        <f t="shared" si="44"/>
        <v>203</v>
      </c>
      <c r="F225" s="160">
        <f t="shared" si="45"/>
        <v>0</v>
      </c>
      <c r="G225" s="158">
        <f t="shared" si="40"/>
        <v>0</v>
      </c>
      <c r="H225" s="157">
        <f t="shared" si="41"/>
        <v>0</v>
      </c>
      <c r="I225" s="156"/>
      <c r="J225" s="159">
        <f t="shared" si="46"/>
        <v>0</v>
      </c>
      <c r="K225" s="158">
        <f t="shared" si="47"/>
        <v>0</v>
      </c>
      <c r="L225" s="157">
        <f t="shared" si="48"/>
        <v>0</v>
      </c>
      <c r="M225" s="156"/>
      <c r="N225" s="155">
        <f t="shared" si="49"/>
        <v>0</v>
      </c>
      <c r="O225" s="154"/>
      <c r="P225" s="142"/>
    </row>
    <row r="226" spans="1:16" x14ac:dyDescent="0.2">
      <c r="A226" s="142"/>
      <c r="B226" s="164"/>
      <c r="C226" s="165">
        <f t="shared" si="42"/>
        <v>2030</v>
      </c>
      <c r="D226" s="162">
        <f t="shared" si="43"/>
        <v>12</v>
      </c>
      <c r="E226" s="161">
        <f t="shared" si="44"/>
        <v>204</v>
      </c>
      <c r="F226" s="160">
        <f t="shared" si="45"/>
        <v>0</v>
      </c>
      <c r="G226" s="158">
        <f t="shared" si="40"/>
        <v>0</v>
      </c>
      <c r="H226" s="157">
        <f t="shared" si="41"/>
        <v>0</v>
      </c>
      <c r="I226" s="156"/>
      <c r="J226" s="159">
        <f t="shared" si="46"/>
        <v>0</v>
      </c>
      <c r="K226" s="158">
        <f t="shared" si="47"/>
        <v>0</v>
      </c>
      <c r="L226" s="157">
        <f t="shared" si="48"/>
        <v>0</v>
      </c>
      <c r="M226" s="156"/>
      <c r="N226" s="155">
        <f t="shared" si="49"/>
        <v>0</v>
      </c>
      <c r="O226" s="154"/>
      <c r="P226" s="142"/>
    </row>
    <row r="227" spans="1:16" x14ac:dyDescent="0.2">
      <c r="A227" s="142"/>
      <c r="B227" s="164"/>
      <c r="C227" s="165">
        <f t="shared" si="42"/>
        <v>2031</v>
      </c>
      <c r="D227" s="162">
        <f t="shared" si="43"/>
        <v>1</v>
      </c>
      <c r="E227" s="161">
        <f t="shared" si="44"/>
        <v>205</v>
      </c>
      <c r="F227" s="160">
        <f t="shared" si="45"/>
        <v>0</v>
      </c>
      <c r="G227" s="158">
        <f t="shared" si="40"/>
        <v>0</v>
      </c>
      <c r="H227" s="157">
        <f t="shared" si="41"/>
        <v>0</v>
      </c>
      <c r="I227" s="156"/>
      <c r="J227" s="159">
        <f t="shared" si="46"/>
        <v>0</v>
      </c>
      <c r="K227" s="158">
        <f t="shared" si="47"/>
        <v>0</v>
      </c>
      <c r="L227" s="157">
        <f t="shared" si="48"/>
        <v>0</v>
      </c>
      <c r="M227" s="156"/>
      <c r="N227" s="155">
        <f t="shared" si="49"/>
        <v>0</v>
      </c>
      <c r="O227" s="154"/>
      <c r="P227" s="142"/>
    </row>
    <row r="228" spans="1:16" x14ac:dyDescent="0.2">
      <c r="A228" s="142"/>
      <c r="B228" s="164"/>
      <c r="C228" s="165">
        <f t="shared" si="42"/>
        <v>2031</v>
      </c>
      <c r="D228" s="162">
        <f t="shared" si="43"/>
        <v>2</v>
      </c>
      <c r="E228" s="161">
        <f t="shared" si="44"/>
        <v>206</v>
      </c>
      <c r="F228" s="160">
        <f t="shared" si="45"/>
        <v>0</v>
      </c>
      <c r="G228" s="158">
        <f t="shared" si="40"/>
        <v>0</v>
      </c>
      <c r="H228" s="157">
        <f t="shared" si="41"/>
        <v>0</v>
      </c>
      <c r="I228" s="156"/>
      <c r="J228" s="159">
        <f t="shared" si="46"/>
        <v>0</v>
      </c>
      <c r="K228" s="158">
        <f t="shared" si="47"/>
        <v>0</v>
      </c>
      <c r="L228" s="157">
        <f t="shared" si="48"/>
        <v>0</v>
      </c>
      <c r="M228" s="156"/>
      <c r="N228" s="155">
        <f t="shared" si="49"/>
        <v>0</v>
      </c>
      <c r="O228" s="154"/>
      <c r="P228" s="142"/>
    </row>
    <row r="229" spans="1:16" x14ac:dyDescent="0.2">
      <c r="A229" s="142"/>
      <c r="B229" s="164"/>
      <c r="C229" s="165">
        <f t="shared" si="42"/>
        <v>2031</v>
      </c>
      <c r="D229" s="162">
        <f t="shared" si="43"/>
        <v>3</v>
      </c>
      <c r="E229" s="161">
        <f t="shared" si="44"/>
        <v>207</v>
      </c>
      <c r="F229" s="160">
        <f t="shared" si="45"/>
        <v>0</v>
      </c>
      <c r="G229" s="158">
        <f t="shared" si="40"/>
        <v>0</v>
      </c>
      <c r="H229" s="157">
        <f t="shared" si="41"/>
        <v>0</v>
      </c>
      <c r="I229" s="156"/>
      <c r="J229" s="159">
        <f t="shared" si="46"/>
        <v>0</v>
      </c>
      <c r="K229" s="158">
        <f t="shared" si="47"/>
        <v>0</v>
      </c>
      <c r="L229" s="157">
        <f t="shared" si="48"/>
        <v>0</v>
      </c>
      <c r="M229" s="156"/>
      <c r="N229" s="155">
        <f t="shared" si="49"/>
        <v>0</v>
      </c>
      <c r="O229" s="154"/>
      <c r="P229" s="142"/>
    </row>
    <row r="230" spans="1:16" x14ac:dyDescent="0.2">
      <c r="A230" s="142"/>
      <c r="B230" s="164"/>
      <c r="C230" s="165">
        <f t="shared" si="42"/>
        <v>2031</v>
      </c>
      <c r="D230" s="162">
        <f t="shared" si="43"/>
        <v>4</v>
      </c>
      <c r="E230" s="161">
        <f t="shared" si="44"/>
        <v>208</v>
      </c>
      <c r="F230" s="160">
        <f t="shared" si="45"/>
        <v>0</v>
      </c>
      <c r="G230" s="158">
        <f t="shared" si="40"/>
        <v>0</v>
      </c>
      <c r="H230" s="157">
        <f t="shared" si="41"/>
        <v>0</v>
      </c>
      <c r="I230" s="156"/>
      <c r="J230" s="159">
        <f t="shared" si="46"/>
        <v>0</v>
      </c>
      <c r="K230" s="158">
        <f t="shared" si="47"/>
        <v>0</v>
      </c>
      <c r="L230" s="157">
        <f t="shared" si="48"/>
        <v>0</v>
      </c>
      <c r="M230" s="156"/>
      <c r="N230" s="155">
        <f t="shared" si="49"/>
        <v>0</v>
      </c>
      <c r="O230" s="154"/>
      <c r="P230" s="142"/>
    </row>
    <row r="231" spans="1:16" x14ac:dyDescent="0.2">
      <c r="A231" s="142"/>
      <c r="B231" s="164"/>
      <c r="C231" s="165">
        <f t="shared" si="42"/>
        <v>2031</v>
      </c>
      <c r="D231" s="162">
        <f t="shared" si="43"/>
        <v>5</v>
      </c>
      <c r="E231" s="161">
        <f t="shared" si="44"/>
        <v>209</v>
      </c>
      <c r="F231" s="160">
        <f t="shared" si="45"/>
        <v>0</v>
      </c>
      <c r="G231" s="158">
        <f t="shared" si="40"/>
        <v>0</v>
      </c>
      <c r="H231" s="157">
        <f t="shared" si="41"/>
        <v>0</v>
      </c>
      <c r="I231" s="156"/>
      <c r="J231" s="159">
        <f t="shared" si="46"/>
        <v>0</v>
      </c>
      <c r="K231" s="158">
        <f t="shared" si="47"/>
        <v>0</v>
      </c>
      <c r="L231" s="157">
        <f t="shared" si="48"/>
        <v>0</v>
      </c>
      <c r="M231" s="156"/>
      <c r="N231" s="155">
        <f t="shared" si="49"/>
        <v>0</v>
      </c>
      <c r="O231" s="154"/>
      <c r="P231" s="142"/>
    </row>
    <row r="232" spans="1:16" x14ac:dyDescent="0.2">
      <c r="A232" s="142"/>
      <c r="B232" s="164"/>
      <c r="C232" s="165">
        <f t="shared" si="42"/>
        <v>2031</v>
      </c>
      <c r="D232" s="162">
        <f t="shared" si="43"/>
        <v>6</v>
      </c>
      <c r="E232" s="161">
        <f t="shared" si="44"/>
        <v>210</v>
      </c>
      <c r="F232" s="160">
        <f t="shared" si="45"/>
        <v>0</v>
      </c>
      <c r="G232" s="158">
        <f t="shared" si="40"/>
        <v>0</v>
      </c>
      <c r="H232" s="157">
        <f t="shared" si="41"/>
        <v>0</v>
      </c>
      <c r="I232" s="156"/>
      <c r="J232" s="159">
        <f t="shared" si="46"/>
        <v>0</v>
      </c>
      <c r="K232" s="158">
        <f t="shared" si="47"/>
        <v>0</v>
      </c>
      <c r="L232" s="157">
        <f t="shared" si="48"/>
        <v>0</v>
      </c>
      <c r="M232" s="156"/>
      <c r="N232" s="155">
        <f t="shared" si="49"/>
        <v>0</v>
      </c>
      <c r="O232" s="154"/>
      <c r="P232" s="142"/>
    </row>
    <row r="233" spans="1:16" x14ac:dyDescent="0.2">
      <c r="A233" s="142"/>
      <c r="B233" s="164"/>
      <c r="C233" s="165">
        <f t="shared" si="42"/>
        <v>2031</v>
      </c>
      <c r="D233" s="162">
        <f t="shared" si="43"/>
        <v>7</v>
      </c>
      <c r="E233" s="161">
        <f t="shared" si="44"/>
        <v>211</v>
      </c>
      <c r="F233" s="160">
        <f t="shared" si="45"/>
        <v>0</v>
      </c>
      <c r="G233" s="158">
        <f t="shared" si="40"/>
        <v>0</v>
      </c>
      <c r="H233" s="157">
        <f t="shared" si="41"/>
        <v>0</v>
      </c>
      <c r="I233" s="156"/>
      <c r="J233" s="159">
        <f t="shared" si="46"/>
        <v>0</v>
      </c>
      <c r="K233" s="158">
        <f t="shared" si="47"/>
        <v>0</v>
      </c>
      <c r="L233" s="157">
        <f t="shared" si="48"/>
        <v>0</v>
      </c>
      <c r="M233" s="156"/>
      <c r="N233" s="155">
        <f t="shared" si="49"/>
        <v>0</v>
      </c>
      <c r="O233" s="154"/>
      <c r="P233" s="142"/>
    </row>
    <row r="234" spans="1:16" x14ac:dyDescent="0.2">
      <c r="A234" s="142"/>
      <c r="B234" s="164"/>
      <c r="C234" s="165">
        <f t="shared" si="42"/>
        <v>2031</v>
      </c>
      <c r="D234" s="162">
        <f t="shared" si="43"/>
        <v>8</v>
      </c>
      <c r="E234" s="161">
        <f t="shared" si="44"/>
        <v>212</v>
      </c>
      <c r="F234" s="160">
        <f t="shared" si="45"/>
        <v>0</v>
      </c>
      <c r="G234" s="158">
        <f t="shared" si="40"/>
        <v>0</v>
      </c>
      <c r="H234" s="157">
        <f t="shared" si="41"/>
        <v>0</v>
      </c>
      <c r="I234" s="156"/>
      <c r="J234" s="159">
        <f t="shared" si="46"/>
        <v>0</v>
      </c>
      <c r="K234" s="158">
        <f t="shared" si="47"/>
        <v>0</v>
      </c>
      <c r="L234" s="157">
        <f t="shared" si="48"/>
        <v>0</v>
      </c>
      <c r="M234" s="156"/>
      <c r="N234" s="155">
        <f t="shared" si="49"/>
        <v>0</v>
      </c>
      <c r="O234" s="154"/>
      <c r="P234" s="142"/>
    </row>
    <row r="235" spans="1:16" x14ac:dyDescent="0.2">
      <c r="A235" s="142"/>
      <c r="B235" s="164"/>
      <c r="C235" s="165">
        <f t="shared" si="42"/>
        <v>2031</v>
      </c>
      <c r="D235" s="162">
        <f t="shared" si="43"/>
        <v>9</v>
      </c>
      <c r="E235" s="161">
        <f t="shared" si="44"/>
        <v>213</v>
      </c>
      <c r="F235" s="160">
        <f t="shared" si="45"/>
        <v>0</v>
      </c>
      <c r="G235" s="158">
        <f t="shared" si="40"/>
        <v>0</v>
      </c>
      <c r="H235" s="157">
        <f t="shared" si="41"/>
        <v>0</v>
      </c>
      <c r="I235" s="156"/>
      <c r="J235" s="159">
        <f t="shared" si="46"/>
        <v>0</v>
      </c>
      <c r="K235" s="158">
        <f t="shared" si="47"/>
        <v>0</v>
      </c>
      <c r="L235" s="157">
        <f t="shared" si="48"/>
        <v>0</v>
      </c>
      <c r="M235" s="156"/>
      <c r="N235" s="155">
        <f t="shared" si="49"/>
        <v>0</v>
      </c>
      <c r="O235" s="154"/>
      <c r="P235" s="142"/>
    </row>
    <row r="236" spans="1:16" x14ac:dyDescent="0.2">
      <c r="A236" s="142"/>
      <c r="B236" s="164"/>
      <c r="C236" s="165">
        <f t="shared" si="42"/>
        <v>2031</v>
      </c>
      <c r="D236" s="162">
        <f t="shared" si="43"/>
        <v>10</v>
      </c>
      <c r="E236" s="161">
        <f t="shared" si="44"/>
        <v>214</v>
      </c>
      <c r="F236" s="160">
        <f t="shared" si="45"/>
        <v>0</v>
      </c>
      <c r="G236" s="158">
        <f t="shared" si="40"/>
        <v>0</v>
      </c>
      <c r="H236" s="157">
        <f t="shared" si="41"/>
        <v>0</v>
      </c>
      <c r="I236" s="156"/>
      <c r="J236" s="159">
        <f t="shared" si="46"/>
        <v>0</v>
      </c>
      <c r="K236" s="158">
        <f t="shared" si="47"/>
        <v>0</v>
      </c>
      <c r="L236" s="157">
        <f t="shared" si="48"/>
        <v>0</v>
      </c>
      <c r="M236" s="156"/>
      <c r="N236" s="155">
        <f t="shared" si="49"/>
        <v>0</v>
      </c>
      <c r="O236" s="154"/>
      <c r="P236" s="142"/>
    </row>
    <row r="237" spans="1:16" x14ac:dyDescent="0.2">
      <c r="A237" s="142"/>
      <c r="B237" s="164"/>
      <c r="C237" s="165">
        <f t="shared" si="42"/>
        <v>2031</v>
      </c>
      <c r="D237" s="162">
        <f t="shared" si="43"/>
        <v>11</v>
      </c>
      <c r="E237" s="161">
        <f t="shared" si="44"/>
        <v>215</v>
      </c>
      <c r="F237" s="160">
        <f t="shared" si="45"/>
        <v>0</v>
      </c>
      <c r="G237" s="158">
        <f t="shared" si="40"/>
        <v>0</v>
      </c>
      <c r="H237" s="157">
        <f t="shared" si="41"/>
        <v>0</v>
      </c>
      <c r="I237" s="156"/>
      <c r="J237" s="159">
        <f t="shared" si="46"/>
        <v>0</v>
      </c>
      <c r="K237" s="158">
        <f t="shared" si="47"/>
        <v>0</v>
      </c>
      <c r="L237" s="157">
        <f t="shared" si="48"/>
        <v>0</v>
      </c>
      <c r="M237" s="156"/>
      <c r="N237" s="155">
        <f t="shared" si="49"/>
        <v>0</v>
      </c>
      <c r="O237" s="154"/>
      <c r="P237" s="142"/>
    </row>
    <row r="238" spans="1:16" x14ac:dyDescent="0.2">
      <c r="A238" s="142"/>
      <c r="B238" s="164"/>
      <c r="C238" s="165">
        <f t="shared" si="42"/>
        <v>2031</v>
      </c>
      <c r="D238" s="162">
        <f t="shared" si="43"/>
        <v>12</v>
      </c>
      <c r="E238" s="161">
        <f t="shared" si="44"/>
        <v>216</v>
      </c>
      <c r="F238" s="160">
        <f t="shared" si="45"/>
        <v>0</v>
      </c>
      <c r="G238" s="158">
        <f t="shared" si="40"/>
        <v>0</v>
      </c>
      <c r="H238" s="157">
        <f t="shared" si="41"/>
        <v>0</v>
      </c>
      <c r="I238" s="156"/>
      <c r="J238" s="159">
        <f t="shared" si="46"/>
        <v>0</v>
      </c>
      <c r="K238" s="158">
        <f t="shared" si="47"/>
        <v>0</v>
      </c>
      <c r="L238" s="157">
        <f t="shared" si="48"/>
        <v>0</v>
      </c>
      <c r="M238" s="156"/>
      <c r="N238" s="155">
        <f t="shared" si="49"/>
        <v>0</v>
      </c>
      <c r="O238" s="154"/>
      <c r="P238" s="142"/>
    </row>
    <row r="239" spans="1:16" x14ac:dyDescent="0.2">
      <c r="A239" s="142"/>
      <c r="B239" s="164"/>
      <c r="C239" s="165">
        <f t="shared" si="42"/>
        <v>2032</v>
      </c>
      <c r="D239" s="162">
        <f t="shared" si="43"/>
        <v>1</v>
      </c>
      <c r="E239" s="161">
        <f t="shared" si="44"/>
        <v>217</v>
      </c>
      <c r="F239" s="160">
        <f t="shared" si="45"/>
        <v>0</v>
      </c>
      <c r="G239" s="158">
        <f t="shared" si="40"/>
        <v>0</v>
      </c>
      <c r="H239" s="157">
        <f t="shared" si="41"/>
        <v>0</v>
      </c>
      <c r="I239" s="156"/>
      <c r="J239" s="159">
        <f t="shared" si="46"/>
        <v>0</v>
      </c>
      <c r="K239" s="158">
        <f t="shared" si="47"/>
        <v>0</v>
      </c>
      <c r="L239" s="157">
        <f t="shared" si="48"/>
        <v>0</v>
      </c>
      <c r="M239" s="156"/>
      <c r="N239" s="155">
        <f t="shared" si="49"/>
        <v>0</v>
      </c>
      <c r="O239" s="154"/>
      <c r="P239" s="142"/>
    </row>
    <row r="240" spans="1:16" x14ac:dyDescent="0.2">
      <c r="A240" s="142"/>
      <c r="B240" s="164"/>
      <c r="C240" s="165">
        <f t="shared" si="42"/>
        <v>2032</v>
      </c>
      <c r="D240" s="162">
        <f t="shared" si="43"/>
        <v>2</v>
      </c>
      <c r="E240" s="161">
        <f t="shared" si="44"/>
        <v>218</v>
      </c>
      <c r="F240" s="160">
        <f t="shared" si="45"/>
        <v>0</v>
      </c>
      <c r="G240" s="158">
        <f t="shared" si="40"/>
        <v>0</v>
      </c>
      <c r="H240" s="157">
        <f t="shared" si="41"/>
        <v>0</v>
      </c>
      <c r="I240" s="156"/>
      <c r="J240" s="159">
        <f t="shared" si="46"/>
        <v>0</v>
      </c>
      <c r="K240" s="158">
        <f t="shared" si="47"/>
        <v>0</v>
      </c>
      <c r="L240" s="157">
        <f t="shared" si="48"/>
        <v>0</v>
      </c>
      <c r="M240" s="156"/>
      <c r="N240" s="155">
        <f t="shared" si="49"/>
        <v>0</v>
      </c>
      <c r="O240" s="154"/>
      <c r="P240" s="142"/>
    </row>
    <row r="241" spans="1:16" x14ac:dyDescent="0.2">
      <c r="A241" s="142"/>
      <c r="B241" s="164"/>
      <c r="C241" s="165">
        <f t="shared" si="42"/>
        <v>2032</v>
      </c>
      <c r="D241" s="162">
        <f t="shared" si="43"/>
        <v>3</v>
      </c>
      <c r="E241" s="161">
        <f t="shared" si="44"/>
        <v>219</v>
      </c>
      <c r="F241" s="160">
        <f t="shared" si="45"/>
        <v>0</v>
      </c>
      <c r="G241" s="158">
        <f t="shared" si="40"/>
        <v>0</v>
      </c>
      <c r="H241" s="157">
        <f t="shared" si="41"/>
        <v>0</v>
      </c>
      <c r="I241" s="156"/>
      <c r="J241" s="159">
        <f t="shared" si="46"/>
        <v>0</v>
      </c>
      <c r="K241" s="158">
        <f t="shared" si="47"/>
        <v>0</v>
      </c>
      <c r="L241" s="157">
        <f t="shared" si="48"/>
        <v>0</v>
      </c>
      <c r="M241" s="156"/>
      <c r="N241" s="155">
        <f t="shared" si="49"/>
        <v>0</v>
      </c>
      <c r="O241" s="154"/>
      <c r="P241" s="142"/>
    </row>
    <row r="242" spans="1:16" x14ac:dyDescent="0.2">
      <c r="A242" s="142"/>
      <c r="B242" s="164"/>
      <c r="C242" s="165">
        <f t="shared" si="42"/>
        <v>2032</v>
      </c>
      <c r="D242" s="162">
        <f t="shared" si="43"/>
        <v>4</v>
      </c>
      <c r="E242" s="161">
        <f t="shared" si="44"/>
        <v>220</v>
      </c>
      <c r="F242" s="160">
        <f t="shared" si="45"/>
        <v>0</v>
      </c>
      <c r="G242" s="158">
        <f t="shared" si="40"/>
        <v>0</v>
      </c>
      <c r="H242" s="157">
        <f t="shared" si="41"/>
        <v>0</v>
      </c>
      <c r="I242" s="156"/>
      <c r="J242" s="159">
        <f t="shared" si="46"/>
        <v>0</v>
      </c>
      <c r="K242" s="158">
        <f t="shared" si="47"/>
        <v>0</v>
      </c>
      <c r="L242" s="157">
        <f t="shared" si="48"/>
        <v>0</v>
      </c>
      <c r="M242" s="156"/>
      <c r="N242" s="155">
        <f t="shared" si="49"/>
        <v>0</v>
      </c>
      <c r="O242" s="154"/>
      <c r="P242" s="142"/>
    </row>
    <row r="243" spans="1:16" x14ac:dyDescent="0.2">
      <c r="A243" s="142"/>
      <c r="B243" s="164"/>
      <c r="C243" s="165">
        <f t="shared" si="42"/>
        <v>2032</v>
      </c>
      <c r="D243" s="162">
        <f t="shared" si="43"/>
        <v>5</v>
      </c>
      <c r="E243" s="161">
        <f t="shared" si="44"/>
        <v>221</v>
      </c>
      <c r="F243" s="160">
        <f t="shared" si="45"/>
        <v>0</v>
      </c>
      <c r="G243" s="158">
        <f t="shared" si="40"/>
        <v>0</v>
      </c>
      <c r="H243" s="157">
        <f t="shared" si="41"/>
        <v>0</v>
      </c>
      <c r="I243" s="156"/>
      <c r="J243" s="159">
        <f t="shared" si="46"/>
        <v>0</v>
      </c>
      <c r="K243" s="158">
        <f t="shared" si="47"/>
        <v>0</v>
      </c>
      <c r="L243" s="157">
        <f t="shared" si="48"/>
        <v>0</v>
      </c>
      <c r="M243" s="156"/>
      <c r="N243" s="155">
        <f t="shared" si="49"/>
        <v>0</v>
      </c>
      <c r="O243" s="154"/>
      <c r="P243" s="142"/>
    </row>
    <row r="244" spans="1:16" x14ac:dyDescent="0.2">
      <c r="A244" s="142"/>
      <c r="B244" s="164"/>
      <c r="C244" s="165">
        <f t="shared" si="42"/>
        <v>2032</v>
      </c>
      <c r="D244" s="162">
        <f t="shared" si="43"/>
        <v>6</v>
      </c>
      <c r="E244" s="161">
        <f t="shared" si="44"/>
        <v>222</v>
      </c>
      <c r="F244" s="160">
        <f t="shared" si="45"/>
        <v>0</v>
      </c>
      <c r="G244" s="158">
        <f t="shared" si="40"/>
        <v>0</v>
      </c>
      <c r="H244" s="157">
        <f t="shared" si="41"/>
        <v>0</v>
      </c>
      <c r="I244" s="156"/>
      <c r="J244" s="159">
        <f t="shared" si="46"/>
        <v>0</v>
      </c>
      <c r="K244" s="158">
        <f t="shared" si="47"/>
        <v>0</v>
      </c>
      <c r="L244" s="157">
        <f t="shared" si="48"/>
        <v>0</v>
      </c>
      <c r="M244" s="156"/>
      <c r="N244" s="155">
        <f t="shared" si="49"/>
        <v>0</v>
      </c>
      <c r="O244" s="154"/>
      <c r="P244" s="142"/>
    </row>
    <row r="245" spans="1:16" x14ac:dyDescent="0.2">
      <c r="A245" s="142"/>
      <c r="B245" s="164"/>
      <c r="C245" s="165">
        <f t="shared" si="42"/>
        <v>2032</v>
      </c>
      <c r="D245" s="162">
        <f t="shared" si="43"/>
        <v>7</v>
      </c>
      <c r="E245" s="161">
        <f t="shared" si="44"/>
        <v>223</v>
      </c>
      <c r="F245" s="160">
        <f t="shared" si="45"/>
        <v>0</v>
      </c>
      <c r="G245" s="158">
        <f t="shared" si="40"/>
        <v>0</v>
      </c>
      <c r="H245" s="157">
        <f t="shared" si="41"/>
        <v>0</v>
      </c>
      <c r="I245" s="156"/>
      <c r="J245" s="159">
        <f t="shared" si="46"/>
        <v>0</v>
      </c>
      <c r="K245" s="158">
        <f t="shared" si="47"/>
        <v>0</v>
      </c>
      <c r="L245" s="157">
        <f t="shared" si="48"/>
        <v>0</v>
      </c>
      <c r="M245" s="156"/>
      <c r="N245" s="155">
        <f t="shared" si="49"/>
        <v>0</v>
      </c>
      <c r="O245" s="154"/>
      <c r="P245" s="142"/>
    </row>
    <row r="246" spans="1:16" x14ac:dyDescent="0.2">
      <c r="A246" s="142"/>
      <c r="B246" s="164"/>
      <c r="C246" s="165">
        <f t="shared" si="42"/>
        <v>2032</v>
      </c>
      <c r="D246" s="162">
        <f t="shared" si="43"/>
        <v>8</v>
      </c>
      <c r="E246" s="161">
        <f t="shared" si="44"/>
        <v>224</v>
      </c>
      <c r="F246" s="160">
        <f t="shared" si="45"/>
        <v>0</v>
      </c>
      <c r="G246" s="158">
        <f t="shared" si="40"/>
        <v>0</v>
      </c>
      <c r="H246" s="157">
        <f t="shared" si="41"/>
        <v>0</v>
      </c>
      <c r="I246" s="156"/>
      <c r="J246" s="159">
        <f t="shared" si="46"/>
        <v>0</v>
      </c>
      <c r="K246" s="158">
        <f t="shared" si="47"/>
        <v>0</v>
      </c>
      <c r="L246" s="157">
        <f t="shared" si="48"/>
        <v>0</v>
      </c>
      <c r="M246" s="156"/>
      <c r="N246" s="155">
        <f t="shared" si="49"/>
        <v>0</v>
      </c>
      <c r="O246" s="154"/>
      <c r="P246" s="142"/>
    </row>
    <row r="247" spans="1:16" x14ac:dyDescent="0.2">
      <c r="A247" s="142"/>
      <c r="B247" s="164"/>
      <c r="C247" s="165">
        <f t="shared" si="42"/>
        <v>2032</v>
      </c>
      <c r="D247" s="162">
        <f t="shared" si="43"/>
        <v>9</v>
      </c>
      <c r="E247" s="161">
        <f t="shared" si="44"/>
        <v>225</v>
      </c>
      <c r="F247" s="160">
        <f t="shared" si="45"/>
        <v>0</v>
      </c>
      <c r="G247" s="158">
        <f t="shared" si="40"/>
        <v>0</v>
      </c>
      <c r="H247" s="157">
        <f t="shared" si="41"/>
        <v>0</v>
      </c>
      <c r="I247" s="156"/>
      <c r="J247" s="159">
        <f t="shared" si="46"/>
        <v>0</v>
      </c>
      <c r="K247" s="158">
        <f t="shared" si="47"/>
        <v>0</v>
      </c>
      <c r="L247" s="157">
        <f t="shared" si="48"/>
        <v>0</v>
      </c>
      <c r="M247" s="156"/>
      <c r="N247" s="155">
        <f t="shared" si="49"/>
        <v>0</v>
      </c>
      <c r="O247" s="154"/>
      <c r="P247" s="142"/>
    </row>
    <row r="248" spans="1:16" x14ac:dyDescent="0.2">
      <c r="A248" s="142"/>
      <c r="B248" s="164"/>
      <c r="C248" s="165">
        <f t="shared" si="42"/>
        <v>2032</v>
      </c>
      <c r="D248" s="162">
        <f t="shared" si="43"/>
        <v>10</v>
      </c>
      <c r="E248" s="161">
        <f t="shared" si="44"/>
        <v>226</v>
      </c>
      <c r="F248" s="160">
        <f t="shared" si="45"/>
        <v>0</v>
      </c>
      <c r="G248" s="158">
        <f t="shared" si="40"/>
        <v>0</v>
      </c>
      <c r="H248" s="157">
        <f t="shared" si="41"/>
        <v>0</v>
      </c>
      <c r="I248" s="156"/>
      <c r="J248" s="159">
        <f t="shared" si="46"/>
        <v>0</v>
      </c>
      <c r="K248" s="158">
        <f t="shared" si="47"/>
        <v>0</v>
      </c>
      <c r="L248" s="157">
        <f t="shared" si="48"/>
        <v>0</v>
      </c>
      <c r="M248" s="156"/>
      <c r="N248" s="155">
        <f t="shared" si="49"/>
        <v>0</v>
      </c>
      <c r="O248" s="154"/>
      <c r="P248" s="142"/>
    </row>
    <row r="249" spans="1:16" x14ac:dyDescent="0.2">
      <c r="A249" s="142"/>
      <c r="B249" s="164"/>
      <c r="C249" s="165">
        <f t="shared" si="42"/>
        <v>2032</v>
      </c>
      <c r="D249" s="162">
        <f t="shared" si="43"/>
        <v>11</v>
      </c>
      <c r="E249" s="161">
        <f t="shared" si="44"/>
        <v>227</v>
      </c>
      <c r="F249" s="160">
        <f t="shared" si="45"/>
        <v>0</v>
      </c>
      <c r="G249" s="158">
        <f t="shared" si="40"/>
        <v>0</v>
      </c>
      <c r="H249" s="157">
        <f t="shared" si="41"/>
        <v>0</v>
      </c>
      <c r="I249" s="156"/>
      <c r="J249" s="159">
        <f t="shared" si="46"/>
        <v>0</v>
      </c>
      <c r="K249" s="158">
        <f t="shared" si="47"/>
        <v>0</v>
      </c>
      <c r="L249" s="157">
        <f t="shared" si="48"/>
        <v>0</v>
      </c>
      <c r="M249" s="156"/>
      <c r="N249" s="155">
        <f t="shared" si="49"/>
        <v>0</v>
      </c>
      <c r="O249" s="154"/>
      <c r="P249" s="142"/>
    </row>
    <row r="250" spans="1:16" x14ac:dyDescent="0.2">
      <c r="A250" s="142"/>
      <c r="B250" s="164"/>
      <c r="C250" s="165">
        <f t="shared" si="42"/>
        <v>2032</v>
      </c>
      <c r="D250" s="162">
        <f t="shared" si="43"/>
        <v>12</v>
      </c>
      <c r="E250" s="161">
        <f t="shared" si="44"/>
        <v>228</v>
      </c>
      <c r="F250" s="160">
        <f t="shared" si="45"/>
        <v>0</v>
      </c>
      <c r="G250" s="158">
        <f t="shared" si="40"/>
        <v>0</v>
      </c>
      <c r="H250" s="157">
        <f t="shared" si="41"/>
        <v>0</v>
      </c>
      <c r="I250" s="156"/>
      <c r="J250" s="159">
        <f t="shared" si="46"/>
        <v>0</v>
      </c>
      <c r="K250" s="158">
        <f t="shared" si="47"/>
        <v>0</v>
      </c>
      <c r="L250" s="157">
        <f t="shared" si="48"/>
        <v>0</v>
      </c>
      <c r="M250" s="156"/>
      <c r="N250" s="155">
        <f t="shared" si="49"/>
        <v>0</v>
      </c>
      <c r="O250" s="154"/>
      <c r="P250" s="142"/>
    </row>
    <row r="251" spans="1:16" x14ac:dyDescent="0.2">
      <c r="A251" s="142"/>
      <c r="B251" s="164"/>
      <c r="C251" s="165">
        <f t="shared" si="42"/>
        <v>2033</v>
      </c>
      <c r="D251" s="162">
        <f t="shared" si="43"/>
        <v>1</v>
      </c>
      <c r="E251" s="161">
        <f t="shared" si="44"/>
        <v>229</v>
      </c>
      <c r="F251" s="160">
        <f t="shared" si="45"/>
        <v>0</v>
      </c>
      <c r="G251" s="158">
        <f t="shared" si="40"/>
        <v>0</v>
      </c>
      <c r="H251" s="157">
        <f t="shared" si="41"/>
        <v>0</v>
      </c>
      <c r="I251" s="156"/>
      <c r="J251" s="159">
        <f t="shared" si="46"/>
        <v>0</v>
      </c>
      <c r="K251" s="158">
        <f t="shared" si="47"/>
        <v>0</v>
      </c>
      <c r="L251" s="157">
        <f t="shared" si="48"/>
        <v>0</v>
      </c>
      <c r="M251" s="156"/>
      <c r="N251" s="155">
        <f t="shared" si="49"/>
        <v>0</v>
      </c>
      <c r="O251" s="154"/>
      <c r="P251" s="142"/>
    </row>
    <row r="252" spans="1:16" x14ac:dyDescent="0.2">
      <c r="A252" s="142"/>
      <c r="B252" s="164"/>
      <c r="C252" s="165">
        <f t="shared" si="42"/>
        <v>2033</v>
      </c>
      <c r="D252" s="162">
        <f t="shared" si="43"/>
        <v>2</v>
      </c>
      <c r="E252" s="161">
        <f t="shared" si="44"/>
        <v>230</v>
      </c>
      <c r="F252" s="160">
        <f t="shared" si="45"/>
        <v>0</v>
      </c>
      <c r="G252" s="158">
        <f t="shared" si="40"/>
        <v>0</v>
      </c>
      <c r="H252" s="157">
        <f t="shared" si="41"/>
        <v>0</v>
      </c>
      <c r="I252" s="156"/>
      <c r="J252" s="159">
        <f t="shared" si="46"/>
        <v>0</v>
      </c>
      <c r="K252" s="158">
        <f t="shared" si="47"/>
        <v>0</v>
      </c>
      <c r="L252" s="157">
        <f t="shared" si="48"/>
        <v>0</v>
      </c>
      <c r="M252" s="156"/>
      <c r="N252" s="155">
        <f t="shared" si="49"/>
        <v>0</v>
      </c>
      <c r="O252" s="154"/>
      <c r="P252" s="142"/>
    </row>
    <row r="253" spans="1:16" x14ac:dyDescent="0.2">
      <c r="A253" s="142"/>
      <c r="B253" s="164"/>
      <c r="C253" s="165">
        <f t="shared" si="42"/>
        <v>2033</v>
      </c>
      <c r="D253" s="162">
        <f t="shared" si="43"/>
        <v>3</v>
      </c>
      <c r="E253" s="161">
        <f t="shared" si="44"/>
        <v>231</v>
      </c>
      <c r="F253" s="160">
        <f t="shared" si="45"/>
        <v>0</v>
      </c>
      <c r="G253" s="158">
        <f t="shared" si="40"/>
        <v>0</v>
      </c>
      <c r="H253" s="157">
        <f t="shared" si="41"/>
        <v>0</v>
      </c>
      <c r="I253" s="156"/>
      <c r="J253" s="159">
        <f t="shared" si="46"/>
        <v>0</v>
      </c>
      <c r="K253" s="158">
        <f t="shared" si="47"/>
        <v>0</v>
      </c>
      <c r="L253" s="157">
        <f t="shared" si="48"/>
        <v>0</v>
      </c>
      <c r="M253" s="156"/>
      <c r="N253" s="155">
        <f t="shared" si="49"/>
        <v>0</v>
      </c>
      <c r="O253" s="154"/>
      <c r="P253" s="142"/>
    </row>
    <row r="254" spans="1:16" x14ac:dyDescent="0.2">
      <c r="A254" s="142"/>
      <c r="B254" s="164"/>
      <c r="C254" s="165">
        <f t="shared" si="42"/>
        <v>2033</v>
      </c>
      <c r="D254" s="162">
        <f t="shared" si="43"/>
        <v>4</v>
      </c>
      <c r="E254" s="161">
        <f t="shared" si="44"/>
        <v>232</v>
      </c>
      <c r="F254" s="160">
        <f t="shared" si="45"/>
        <v>0</v>
      </c>
      <c r="G254" s="158">
        <f t="shared" si="40"/>
        <v>0</v>
      </c>
      <c r="H254" s="157">
        <f t="shared" si="41"/>
        <v>0</v>
      </c>
      <c r="I254" s="156"/>
      <c r="J254" s="159">
        <f t="shared" si="46"/>
        <v>0</v>
      </c>
      <c r="K254" s="158">
        <f t="shared" si="47"/>
        <v>0</v>
      </c>
      <c r="L254" s="157">
        <f t="shared" si="48"/>
        <v>0</v>
      </c>
      <c r="M254" s="156"/>
      <c r="N254" s="155">
        <f t="shared" si="49"/>
        <v>0</v>
      </c>
      <c r="O254" s="154"/>
      <c r="P254" s="142"/>
    </row>
    <row r="255" spans="1:16" x14ac:dyDescent="0.2">
      <c r="A255" s="142"/>
      <c r="B255" s="164"/>
      <c r="C255" s="165">
        <f t="shared" si="42"/>
        <v>2033</v>
      </c>
      <c r="D255" s="162">
        <f t="shared" si="43"/>
        <v>5</v>
      </c>
      <c r="E255" s="161">
        <f t="shared" si="44"/>
        <v>233</v>
      </c>
      <c r="F255" s="160">
        <f t="shared" si="45"/>
        <v>0</v>
      </c>
      <c r="G255" s="158">
        <f t="shared" si="40"/>
        <v>0</v>
      </c>
      <c r="H255" s="157">
        <f t="shared" si="41"/>
        <v>0</v>
      </c>
      <c r="I255" s="156"/>
      <c r="J255" s="159">
        <f t="shared" si="46"/>
        <v>0</v>
      </c>
      <c r="K255" s="158">
        <f t="shared" si="47"/>
        <v>0</v>
      </c>
      <c r="L255" s="157">
        <f t="shared" si="48"/>
        <v>0</v>
      </c>
      <c r="M255" s="156"/>
      <c r="N255" s="155">
        <f t="shared" si="49"/>
        <v>0</v>
      </c>
      <c r="O255" s="154"/>
      <c r="P255" s="142"/>
    </row>
    <row r="256" spans="1:16" x14ac:dyDescent="0.2">
      <c r="A256" s="142"/>
      <c r="B256" s="164"/>
      <c r="C256" s="165">
        <f t="shared" si="42"/>
        <v>2033</v>
      </c>
      <c r="D256" s="162">
        <f t="shared" si="43"/>
        <v>6</v>
      </c>
      <c r="E256" s="161">
        <f t="shared" si="44"/>
        <v>234</v>
      </c>
      <c r="F256" s="160">
        <f t="shared" si="45"/>
        <v>0</v>
      </c>
      <c r="G256" s="158">
        <f t="shared" si="40"/>
        <v>0</v>
      </c>
      <c r="H256" s="157">
        <f t="shared" si="41"/>
        <v>0</v>
      </c>
      <c r="I256" s="156"/>
      <c r="J256" s="159">
        <f t="shared" si="46"/>
        <v>0</v>
      </c>
      <c r="K256" s="158">
        <f t="shared" si="47"/>
        <v>0</v>
      </c>
      <c r="L256" s="157">
        <f t="shared" si="48"/>
        <v>0</v>
      </c>
      <c r="M256" s="156"/>
      <c r="N256" s="155">
        <f t="shared" si="49"/>
        <v>0</v>
      </c>
      <c r="O256" s="154"/>
      <c r="P256" s="142"/>
    </row>
    <row r="257" spans="1:16" x14ac:dyDescent="0.2">
      <c r="A257" s="142"/>
      <c r="B257" s="164"/>
      <c r="C257" s="165">
        <f t="shared" si="42"/>
        <v>2033</v>
      </c>
      <c r="D257" s="162">
        <f t="shared" si="43"/>
        <v>7</v>
      </c>
      <c r="E257" s="161">
        <f t="shared" si="44"/>
        <v>235</v>
      </c>
      <c r="F257" s="160">
        <f t="shared" si="45"/>
        <v>0</v>
      </c>
      <c r="G257" s="158">
        <f t="shared" si="40"/>
        <v>0</v>
      </c>
      <c r="H257" s="157">
        <f t="shared" si="41"/>
        <v>0</v>
      </c>
      <c r="I257" s="156"/>
      <c r="J257" s="159">
        <f t="shared" si="46"/>
        <v>0</v>
      </c>
      <c r="K257" s="158">
        <f t="shared" si="47"/>
        <v>0</v>
      </c>
      <c r="L257" s="157">
        <f t="shared" si="48"/>
        <v>0</v>
      </c>
      <c r="M257" s="156"/>
      <c r="N257" s="155">
        <f t="shared" si="49"/>
        <v>0</v>
      </c>
      <c r="O257" s="154"/>
      <c r="P257" s="142"/>
    </row>
    <row r="258" spans="1:16" x14ac:dyDescent="0.2">
      <c r="A258" s="142"/>
      <c r="B258" s="164"/>
      <c r="C258" s="165">
        <f t="shared" si="42"/>
        <v>2033</v>
      </c>
      <c r="D258" s="162">
        <f t="shared" si="43"/>
        <v>8</v>
      </c>
      <c r="E258" s="161">
        <f t="shared" si="44"/>
        <v>236</v>
      </c>
      <c r="F258" s="160">
        <f t="shared" si="45"/>
        <v>0</v>
      </c>
      <c r="G258" s="158">
        <f t="shared" si="40"/>
        <v>0</v>
      </c>
      <c r="H258" s="157">
        <f t="shared" si="41"/>
        <v>0</v>
      </c>
      <c r="I258" s="156"/>
      <c r="J258" s="159">
        <f t="shared" si="46"/>
        <v>0</v>
      </c>
      <c r="K258" s="158">
        <f t="shared" si="47"/>
        <v>0</v>
      </c>
      <c r="L258" s="157">
        <f t="shared" si="48"/>
        <v>0</v>
      </c>
      <c r="M258" s="156"/>
      <c r="N258" s="155">
        <f t="shared" si="49"/>
        <v>0</v>
      </c>
      <c r="O258" s="154"/>
      <c r="P258" s="142"/>
    </row>
    <row r="259" spans="1:16" x14ac:dyDescent="0.2">
      <c r="A259" s="142"/>
      <c r="B259" s="164"/>
      <c r="C259" s="165">
        <f t="shared" si="42"/>
        <v>2033</v>
      </c>
      <c r="D259" s="162">
        <f t="shared" si="43"/>
        <v>9</v>
      </c>
      <c r="E259" s="161">
        <f t="shared" si="44"/>
        <v>237</v>
      </c>
      <c r="F259" s="160">
        <f t="shared" si="45"/>
        <v>0</v>
      </c>
      <c r="G259" s="158">
        <f t="shared" si="40"/>
        <v>0</v>
      </c>
      <c r="H259" s="157">
        <f t="shared" si="41"/>
        <v>0</v>
      </c>
      <c r="I259" s="156"/>
      <c r="J259" s="159">
        <f t="shared" si="46"/>
        <v>0</v>
      </c>
      <c r="K259" s="158">
        <f t="shared" si="47"/>
        <v>0</v>
      </c>
      <c r="L259" s="157">
        <f t="shared" si="48"/>
        <v>0</v>
      </c>
      <c r="M259" s="156"/>
      <c r="N259" s="155">
        <f t="shared" si="49"/>
        <v>0</v>
      </c>
      <c r="O259" s="154"/>
      <c r="P259" s="142"/>
    </row>
    <row r="260" spans="1:16" x14ac:dyDescent="0.2">
      <c r="A260" s="142"/>
      <c r="B260" s="164"/>
      <c r="C260" s="165">
        <f t="shared" si="42"/>
        <v>2033</v>
      </c>
      <c r="D260" s="162">
        <f t="shared" si="43"/>
        <v>10</v>
      </c>
      <c r="E260" s="161">
        <f t="shared" si="44"/>
        <v>238</v>
      </c>
      <c r="F260" s="160">
        <f t="shared" si="45"/>
        <v>0</v>
      </c>
      <c r="G260" s="158">
        <f t="shared" si="40"/>
        <v>0</v>
      </c>
      <c r="H260" s="157">
        <f t="shared" si="41"/>
        <v>0</v>
      </c>
      <c r="I260" s="156"/>
      <c r="J260" s="159">
        <f t="shared" si="46"/>
        <v>0</v>
      </c>
      <c r="K260" s="158">
        <f t="shared" si="47"/>
        <v>0</v>
      </c>
      <c r="L260" s="157">
        <f t="shared" si="48"/>
        <v>0</v>
      </c>
      <c r="M260" s="156"/>
      <c r="N260" s="155">
        <f t="shared" si="49"/>
        <v>0</v>
      </c>
      <c r="O260" s="154"/>
      <c r="P260" s="142"/>
    </row>
    <row r="261" spans="1:16" x14ac:dyDescent="0.2">
      <c r="A261" s="142"/>
      <c r="B261" s="164"/>
      <c r="C261" s="165">
        <f t="shared" si="42"/>
        <v>2033</v>
      </c>
      <c r="D261" s="162">
        <f t="shared" si="43"/>
        <v>11</v>
      </c>
      <c r="E261" s="161">
        <f t="shared" si="44"/>
        <v>239</v>
      </c>
      <c r="F261" s="160">
        <f t="shared" si="45"/>
        <v>0</v>
      </c>
      <c r="G261" s="158">
        <f t="shared" si="40"/>
        <v>0</v>
      </c>
      <c r="H261" s="157">
        <f t="shared" si="41"/>
        <v>0</v>
      </c>
      <c r="I261" s="156"/>
      <c r="J261" s="159">
        <f t="shared" si="46"/>
        <v>0</v>
      </c>
      <c r="K261" s="158">
        <f t="shared" si="47"/>
        <v>0</v>
      </c>
      <c r="L261" s="157">
        <f t="shared" si="48"/>
        <v>0</v>
      </c>
      <c r="M261" s="156"/>
      <c r="N261" s="155">
        <f t="shared" si="49"/>
        <v>0</v>
      </c>
      <c r="O261" s="154"/>
      <c r="P261" s="142"/>
    </row>
    <row r="262" spans="1:16" x14ac:dyDescent="0.2">
      <c r="A262" s="142"/>
      <c r="B262" s="164"/>
      <c r="C262" s="165">
        <f t="shared" si="42"/>
        <v>2033</v>
      </c>
      <c r="D262" s="162">
        <f t="shared" si="43"/>
        <v>12</v>
      </c>
      <c r="E262" s="161">
        <f t="shared" si="44"/>
        <v>240</v>
      </c>
      <c r="F262" s="160">
        <f t="shared" si="45"/>
        <v>0</v>
      </c>
      <c r="G262" s="158">
        <f t="shared" si="40"/>
        <v>0</v>
      </c>
      <c r="H262" s="157">
        <f t="shared" si="41"/>
        <v>0</v>
      </c>
      <c r="I262" s="156"/>
      <c r="J262" s="159">
        <f t="shared" si="46"/>
        <v>0</v>
      </c>
      <c r="K262" s="158">
        <f t="shared" si="47"/>
        <v>0</v>
      </c>
      <c r="L262" s="157">
        <f t="shared" si="48"/>
        <v>0</v>
      </c>
      <c r="M262" s="156"/>
      <c r="N262" s="155">
        <f t="shared" si="49"/>
        <v>0</v>
      </c>
      <c r="O262" s="154"/>
      <c r="P262" s="142"/>
    </row>
    <row r="263" spans="1:16" x14ac:dyDescent="0.2">
      <c r="A263" s="142"/>
      <c r="B263" s="164"/>
      <c r="C263" s="165">
        <f t="shared" si="42"/>
        <v>2034</v>
      </c>
      <c r="D263" s="162">
        <f t="shared" si="43"/>
        <v>1</v>
      </c>
      <c r="E263" s="161">
        <f t="shared" si="44"/>
        <v>241</v>
      </c>
      <c r="F263" s="160">
        <f t="shared" si="45"/>
        <v>0</v>
      </c>
      <c r="G263" s="158">
        <f t="shared" si="40"/>
        <v>0</v>
      </c>
      <c r="H263" s="157">
        <f t="shared" si="41"/>
        <v>0</v>
      </c>
      <c r="I263" s="156"/>
      <c r="J263" s="159">
        <f t="shared" si="46"/>
        <v>0</v>
      </c>
      <c r="K263" s="158">
        <f t="shared" si="47"/>
        <v>0</v>
      </c>
      <c r="L263" s="157">
        <f t="shared" si="48"/>
        <v>0</v>
      </c>
      <c r="M263" s="156"/>
      <c r="N263" s="155">
        <f t="shared" si="49"/>
        <v>0</v>
      </c>
      <c r="O263" s="154"/>
      <c r="P263" s="142"/>
    </row>
    <row r="264" spans="1:16" x14ac:dyDescent="0.2">
      <c r="A264" s="142"/>
      <c r="B264" s="164"/>
      <c r="C264" s="165">
        <f t="shared" si="42"/>
        <v>2034</v>
      </c>
      <c r="D264" s="162">
        <f t="shared" si="43"/>
        <v>2</v>
      </c>
      <c r="E264" s="161">
        <f t="shared" si="44"/>
        <v>242</v>
      </c>
      <c r="F264" s="160">
        <f t="shared" si="45"/>
        <v>0</v>
      </c>
      <c r="G264" s="158">
        <f t="shared" si="40"/>
        <v>0</v>
      </c>
      <c r="H264" s="157">
        <f t="shared" si="41"/>
        <v>0</v>
      </c>
      <c r="I264" s="156"/>
      <c r="J264" s="159">
        <f t="shared" si="46"/>
        <v>0</v>
      </c>
      <c r="K264" s="158">
        <f t="shared" si="47"/>
        <v>0</v>
      </c>
      <c r="L264" s="157">
        <f t="shared" si="48"/>
        <v>0</v>
      </c>
      <c r="M264" s="156"/>
      <c r="N264" s="155">
        <f t="shared" si="49"/>
        <v>0</v>
      </c>
      <c r="O264" s="154"/>
      <c r="P264" s="142"/>
    </row>
    <row r="265" spans="1:16" x14ac:dyDescent="0.2">
      <c r="A265" s="142"/>
      <c r="B265" s="164"/>
      <c r="C265" s="165">
        <f t="shared" si="42"/>
        <v>2034</v>
      </c>
      <c r="D265" s="162">
        <f t="shared" si="43"/>
        <v>3</v>
      </c>
      <c r="E265" s="161">
        <f t="shared" si="44"/>
        <v>243</v>
      </c>
      <c r="F265" s="160">
        <f t="shared" si="45"/>
        <v>0</v>
      </c>
      <c r="G265" s="158">
        <f t="shared" si="40"/>
        <v>0</v>
      </c>
      <c r="H265" s="157">
        <f t="shared" si="41"/>
        <v>0</v>
      </c>
      <c r="I265" s="156"/>
      <c r="J265" s="159">
        <f t="shared" si="46"/>
        <v>0</v>
      </c>
      <c r="K265" s="158">
        <f t="shared" si="47"/>
        <v>0</v>
      </c>
      <c r="L265" s="157">
        <f t="shared" si="48"/>
        <v>0</v>
      </c>
      <c r="M265" s="156"/>
      <c r="N265" s="155">
        <f t="shared" si="49"/>
        <v>0</v>
      </c>
      <c r="O265" s="154"/>
      <c r="P265" s="142"/>
    </row>
    <row r="266" spans="1:16" x14ac:dyDescent="0.2">
      <c r="A266" s="142"/>
      <c r="B266" s="164"/>
      <c r="C266" s="165">
        <f t="shared" si="42"/>
        <v>2034</v>
      </c>
      <c r="D266" s="162">
        <f t="shared" si="43"/>
        <v>4</v>
      </c>
      <c r="E266" s="161">
        <f t="shared" si="44"/>
        <v>244</v>
      </c>
      <c r="F266" s="160">
        <f t="shared" si="45"/>
        <v>0</v>
      </c>
      <c r="G266" s="158">
        <f t="shared" si="40"/>
        <v>0</v>
      </c>
      <c r="H266" s="157">
        <f t="shared" si="41"/>
        <v>0</v>
      </c>
      <c r="I266" s="156"/>
      <c r="J266" s="159">
        <f t="shared" si="46"/>
        <v>0</v>
      </c>
      <c r="K266" s="158">
        <f t="shared" si="47"/>
        <v>0</v>
      </c>
      <c r="L266" s="157">
        <f t="shared" si="48"/>
        <v>0</v>
      </c>
      <c r="M266" s="156"/>
      <c r="N266" s="155">
        <f t="shared" si="49"/>
        <v>0</v>
      </c>
      <c r="O266" s="154"/>
      <c r="P266" s="142"/>
    </row>
    <row r="267" spans="1:16" x14ac:dyDescent="0.2">
      <c r="A267" s="142"/>
      <c r="B267" s="164"/>
      <c r="C267" s="165">
        <f t="shared" si="42"/>
        <v>2034</v>
      </c>
      <c r="D267" s="162">
        <f t="shared" si="43"/>
        <v>5</v>
      </c>
      <c r="E267" s="161">
        <f t="shared" si="44"/>
        <v>245</v>
      </c>
      <c r="F267" s="160">
        <f t="shared" si="45"/>
        <v>0</v>
      </c>
      <c r="G267" s="158">
        <f t="shared" si="40"/>
        <v>0</v>
      </c>
      <c r="H267" s="157">
        <f t="shared" si="41"/>
        <v>0</v>
      </c>
      <c r="I267" s="156"/>
      <c r="J267" s="159">
        <f t="shared" si="46"/>
        <v>0</v>
      </c>
      <c r="K267" s="158">
        <f t="shared" si="47"/>
        <v>0</v>
      </c>
      <c r="L267" s="157">
        <f t="shared" si="48"/>
        <v>0</v>
      </c>
      <c r="M267" s="156"/>
      <c r="N267" s="155">
        <f t="shared" si="49"/>
        <v>0</v>
      </c>
      <c r="O267" s="154"/>
      <c r="P267" s="142"/>
    </row>
    <row r="268" spans="1:16" x14ac:dyDescent="0.2">
      <c r="A268" s="142"/>
      <c r="B268" s="164"/>
      <c r="C268" s="165">
        <f t="shared" si="42"/>
        <v>2034</v>
      </c>
      <c r="D268" s="162">
        <f t="shared" si="43"/>
        <v>6</v>
      </c>
      <c r="E268" s="161">
        <f t="shared" si="44"/>
        <v>246</v>
      </c>
      <c r="F268" s="160">
        <f t="shared" si="45"/>
        <v>0</v>
      </c>
      <c r="G268" s="158">
        <f t="shared" si="40"/>
        <v>0</v>
      </c>
      <c r="H268" s="157">
        <f t="shared" si="41"/>
        <v>0</v>
      </c>
      <c r="I268" s="156"/>
      <c r="J268" s="159">
        <f t="shared" si="46"/>
        <v>0</v>
      </c>
      <c r="K268" s="158">
        <f t="shared" si="47"/>
        <v>0</v>
      </c>
      <c r="L268" s="157">
        <f t="shared" si="48"/>
        <v>0</v>
      </c>
      <c r="M268" s="156"/>
      <c r="N268" s="155">
        <f t="shared" si="49"/>
        <v>0</v>
      </c>
      <c r="O268" s="154"/>
      <c r="P268" s="142"/>
    </row>
    <row r="269" spans="1:16" x14ac:dyDescent="0.2">
      <c r="A269" s="142"/>
      <c r="B269" s="164"/>
      <c r="C269" s="165">
        <f t="shared" si="42"/>
        <v>2034</v>
      </c>
      <c r="D269" s="162">
        <f t="shared" si="43"/>
        <v>7</v>
      </c>
      <c r="E269" s="161">
        <f t="shared" si="44"/>
        <v>247</v>
      </c>
      <c r="F269" s="160">
        <f t="shared" si="45"/>
        <v>0</v>
      </c>
      <c r="G269" s="158">
        <f t="shared" si="40"/>
        <v>0</v>
      </c>
      <c r="H269" s="157">
        <f t="shared" si="41"/>
        <v>0</v>
      </c>
      <c r="I269" s="156"/>
      <c r="J269" s="159">
        <f t="shared" si="46"/>
        <v>0</v>
      </c>
      <c r="K269" s="158">
        <f t="shared" si="47"/>
        <v>0</v>
      </c>
      <c r="L269" s="157">
        <f t="shared" si="48"/>
        <v>0</v>
      </c>
      <c r="M269" s="156"/>
      <c r="N269" s="155">
        <f t="shared" si="49"/>
        <v>0</v>
      </c>
      <c r="O269" s="154"/>
      <c r="P269" s="142"/>
    </row>
    <row r="270" spans="1:16" x14ac:dyDescent="0.2">
      <c r="A270" s="142"/>
      <c r="B270" s="164"/>
      <c r="C270" s="165">
        <f t="shared" si="42"/>
        <v>2034</v>
      </c>
      <c r="D270" s="162">
        <f t="shared" si="43"/>
        <v>8</v>
      </c>
      <c r="E270" s="161">
        <f t="shared" si="44"/>
        <v>248</v>
      </c>
      <c r="F270" s="160">
        <f t="shared" si="45"/>
        <v>0</v>
      </c>
      <c r="G270" s="158">
        <f t="shared" si="40"/>
        <v>0</v>
      </c>
      <c r="H270" s="157">
        <f t="shared" si="41"/>
        <v>0</v>
      </c>
      <c r="I270" s="156"/>
      <c r="J270" s="159">
        <f t="shared" si="46"/>
        <v>0</v>
      </c>
      <c r="K270" s="158">
        <f t="shared" si="47"/>
        <v>0</v>
      </c>
      <c r="L270" s="157">
        <f t="shared" si="48"/>
        <v>0</v>
      </c>
      <c r="M270" s="156"/>
      <c r="N270" s="155">
        <f t="shared" si="49"/>
        <v>0</v>
      </c>
      <c r="O270" s="154"/>
      <c r="P270" s="142"/>
    </row>
    <row r="271" spans="1:16" x14ac:dyDescent="0.2">
      <c r="A271" s="142"/>
      <c r="B271" s="164"/>
      <c r="C271" s="165">
        <f t="shared" si="42"/>
        <v>2034</v>
      </c>
      <c r="D271" s="162">
        <f t="shared" si="43"/>
        <v>9</v>
      </c>
      <c r="E271" s="161">
        <f t="shared" si="44"/>
        <v>249</v>
      </c>
      <c r="F271" s="160">
        <f t="shared" si="45"/>
        <v>0</v>
      </c>
      <c r="G271" s="158">
        <f t="shared" si="40"/>
        <v>0</v>
      </c>
      <c r="H271" s="157">
        <f t="shared" si="41"/>
        <v>0</v>
      </c>
      <c r="I271" s="156"/>
      <c r="J271" s="159">
        <f t="shared" si="46"/>
        <v>0</v>
      </c>
      <c r="K271" s="158">
        <f t="shared" si="47"/>
        <v>0</v>
      </c>
      <c r="L271" s="157">
        <f t="shared" si="48"/>
        <v>0</v>
      </c>
      <c r="M271" s="156"/>
      <c r="N271" s="155">
        <f t="shared" si="49"/>
        <v>0</v>
      </c>
      <c r="O271" s="154"/>
      <c r="P271" s="142"/>
    </row>
    <row r="272" spans="1:16" x14ac:dyDescent="0.2">
      <c r="A272" s="142"/>
      <c r="B272" s="164"/>
      <c r="C272" s="165">
        <f t="shared" si="42"/>
        <v>2034</v>
      </c>
      <c r="D272" s="162">
        <f t="shared" si="43"/>
        <v>10</v>
      </c>
      <c r="E272" s="161">
        <f t="shared" si="44"/>
        <v>250</v>
      </c>
      <c r="F272" s="160">
        <f t="shared" si="45"/>
        <v>0</v>
      </c>
      <c r="G272" s="158">
        <f t="shared" si="40"/>
        <v>0</v>
      </c>
      <c r="H272" s="157">
        <f t="shared" si="41"/>
        <v>0</v>
      </c>
      <c r="I272" s="156"/>
      <c r="J272" s="159">
        <f t="shared" si="46"/>
        <v>0</v>
      </c>
      <c r="K272" s="158">
        <f t="shared" si="47"/>
        <v>0</v>
      </c>
      <c r="L272" s="157">
        <f t="shared" si="48"/>
        <v>0</v>
      </c>
      <c r="M272" s="156"/>
      <c r="N272" s="155">
        <f t="shared" si="49"/>
        <v>0</v>
      </c>
      <c r="O272" s="154"/>
      <c r="P272" s="142"/>
    </row>
    <row r="273" spans="1:16" x14ac:dyDescent="0.2">
      <c r="A273" s="142"/>
      <c r="B273" s="164"/>
      <c r="C273" s="165">
        <f t="shared" si="42"/>
        <v>2034</v>
      </c>
      <c r="D273" s="162">
        <f t="shared" si="43"/>
        <v>11</v>
      </c>
      <c r="E273" s="161">
        <f t="shared" si="44"/>
        <v>251</v>
      </c>
      <c r="F273" s="160">
        <f t="shared" si="45"/>
        <v>0</v>
      </c>
      <c r="G273" s="158">
        <f t="shared" si="40"/>
        <v>0</v>
      </c>
      <c r="H273" s="157">
        <f t="shared" si="41"/>
        <v>0</v>
      </c>
      <c r="I273" s="156"/>
      <c r="J273" s="159">
        <f t="shared" si="46"/>
        <v>0</v>
      </c>
      <c r="K273" s="158">
        <f t="shared" si="47"/>
        <v>0</v>
      </c>
      <c r="L273" s="157">
        <f t="shared" si="48"/>
        <v>0</v>
      </c>
      <c r="M273" s="156"/>
      <c r="N273" s="155">
        <f t="shared" si="49"/>
        <v>0</v>
      </c>
      <c r="O273" s="154"/>
      <c r="P273" s="142"/>
    </row>
    <row r="274" spans="1:16" x14ac:dyDescent="0.2">
      <c r="A274" s="142"/>
      <c r="B274" s="164"/>
      <c r="C274" s="165">
        <f t="shared" si="42"/>
        <v>2034</v>
      </c>
      <c r="D274" s="162">
        <f t="shared" si="43"/>
        <v>12</v>
      </c>
      <c r="E274" s="161">
        <f t="shared" si="44"/>
        <v>252</v>
      </c>
      <c r="F274" s="160">
        <f t="shared" si="45"/>
        <v>0</v>
      </c>
      <c r="G274" s="158">
        <f t="shared" si="40"/>
        <v>0</v>
      </c>
      <c r="H274" s="157">
        <f t="shared" si="41"/>
        <v>0</v>
      </c>
      <c r="I274" s="156"/>
      <c r="J274" s="159">
        <f t="shared" si="46"/>
        <v>0</v>
      </c>
      <c r="K274" s="158">
        <f t="shared" si="47"/>
        <v>0</v>
      </c>
      <c r="L274" s="157">
        <f t="shared" si="48"/>
        <v>0</v>
      </c>
      <c r="M274" s="156"/>
      <c r="N274" s="155">
        <f t="shared" si="49"/>
        <v>0</v>
      </c>
      <c r="O274" s="154"/>
      <c r="P274" s="142"/>
    </row>
    <row r="275" spans="1:16" x14ac:dyDescent="0.2">
      <c r="A275" s="142"/>
      <c r="B275" s="164"/>
      <c r="C275" s="165">
        <f t="shared" si="42"/>
        <v>2035</v>
      </c>
      <c r="D275" s="162">
        <f t="shared" si="43"/>
        <v>1</v>
      </c>
      <c r="E275" s="161">
        <f t="shared" si="44"/>
        <v>253</v>
      </c>
      <c r="F275" s="160">
        <f t="shared" si="45"/>
        <v>0</v>
      </c>
      <c r="G275" s="158">
        <f t="shared" ref="G275:G338" si="50">IF($G$10&lt;E275,0,+$G$13-F275)</f>
        <v>0</v>
      </c>
      <c r="H275" s="157">
        <f t="shared" ref="H275:H338" si="51">IF($G$10&lt;E275,0,+F275+G275)</f>
        <v>0</v>
      </c>
      <c r="I275" s="156"/>
      <c r="J275" s="159">
        <f t="shared" si="46"/>
        <v>0</v>
      </c>
      <c r="K275" s="158">
        <f t="shared" si="47"/>
        <v>0</v>
      </c>
      <c r="L275" s="157">
        <f t="shared" si="48"/>
        <v>0</v>
      </c>
      <c r="M275" s="156"/>
      <c r="N275" s="155">
        <f t="shared" si="49"/>
        <v>0</v>
      </c>
      <c r="O275" s="154"/>
      <c r="P275" s="142"/>
    </row>
    <row r="276" spans="1:16" x14ac:dyDescent="0.2">
      <c r="A276" s="142"/>
      <c r="B276" s="164"/>
      <c r="C276" s="165">
        <f t="shared" ref="C276:C339" si="52">IF(D276&lt;D275,+C275+1,+C275)</f>
        <v>2035</v>
      </c>
      <c r="D276" s="162">
        <f t="shared" ref="D276:D339" si="53">IF(+D275+1&gt;12,1,+D275+1)</f>
        <v>2</v>
      </c>
      <c r="E276" s="161">
        <f t="shared" ref="E276:E339" si="54">+E275+1</f>
        <v>254</v>
      </c>
      <c r="F276" s="160">
        <f t="shared" ref="F276:F339" si="55">IF($G$10&lt;E276,0,+N275*($G$11/12))</f>
        <v>0</v>
      </c>
      <c r="G276" s="158">
        <f t="shared" si="50"/>
        <v>0</v>
      </c>
      <c r="H276" s="157">
        <f t="shared" si="51"/>
        <v>0</v>
      </c>
      <c r="I276" s="156"/>
      <c r="J276" s="159">
        <f t="shared" ref="J276:J339" si="56">IF(F276=0,0,+J275+F276)</f>
        <v>0</v>
      </c>
      <c r="K276" s="158">
        <f t="shared" ref="K276:K339" si="57">IF(G276=0,0,+K275+G276)</f>
        <v>0</v>
      </c>
      <c r="L276" s="157">
        <f t="shared" ref="L276:L339" si="58">IF(H276=0,0,+L275+H276)</f>
        <v>0</v>
      </c>
      <c r="M276" s="156"/>
      <c r="N276" s="155">
        <f t="shared" ref="N276:N339" si="59">IF(G276=0,0,+N275-G276)</f>
        <v>0</v>
      </c>
      <c r="O276" s="154"/>
      <c r="P276" s="142"/>
    </row>
    <row r="277" spans="1:16" x14ac:dyDescent="0.2">
      <c r="A277" s="142"/>
      <c r="B277" s="164"/>
      <c r="C277" s="165">
        <f t="shared" si="52"/>
        <v>2035</v>
      </c>
      <c r="D277" s="162">
        <f t="shared" si="53"/>
        <v>3</v>
      </c>
      <c r="E277" s="161">
        <f t="shared" si="54"/>
        <v>255</v>
      </c>
      <c r="F277" s="160">
        <f t="shared" si="55"/>
        <v>0</v>
      </c>
      <c r="G277" s="158">
        <f t="shared" si="50"/>
        <v>0</v>
      </c>
      <c r="H277" s="157">
        <f t="shared" si="51"/>
        <v>0</v>
      </c>
      <c r="I277" s="156"/>
      <c r="J277" s="159">
        <f t="shared" si="56"/>
        <v>0</v>
      </c>
      <c r="K277" s="158">
        <f t="shared" si="57"/>
        <v>0</v>
      </c>
      <c r="L277" s="157">
        <f t="shared" si="58"/>
        <v>0</v>
      </c>
      <c r="M277" s="156"/>
      <c r="N277" s="155">
        <f t="shared" si="59"/>
        <v>0</v>
      </c>
      <c r="O277" s="154"/>
      <c r="P277" s="142"/>
    </row>
    <row r="278" spans="1:16" x14ac:dyDescent="0.2">
      <c r="A278" s="142"/>
      <c r="B278" s="164"/>
      <c r="C278" s="165">
        <f t="shared" si="52"/>
        <v>2035</v>
      </c>
      <c r="D278" s="162">
        <f t="shared" si="53"/>
        <v>4</v>
      </c>
      <c r="E278" s="161">
        <f t="shared" si="54"/>
        <v>256</v>
      </c>
      <c r="F278" s="160">
        <f t="shared" si="55"/>
        <v>0</v>
      </c>
      <c r="G278" s="158">
        <f t="shared" si="50"/>
        <v>0</v>
      </c>
      <c r="H278" s="157">
        <f t="shared" si="51"/>
        <v>0</v>
      </c>
      <c r="I278" s="156"/>
      <c r="J278" s="159">
        <f t="shared" si="56"/>
        <v>0</v>
      </c>
      <c r="K278" s="158">
        <f t="shared" si="57"/>
        <v>0</v>
      </c>
      <c r="L278" s="157">
        <f t="shared" si="58"/>
        <v>0</v>
      </c>
      <c r="M278" s="156"/>
      <c r="N278" s="155">
        <f t="shared" si="59"/>
        <v>0</v>
      </c>
      <c r="O278" s="154"/>
      <c r="P278" s="142"/>
    </row>
    <row r="279" spans="1:16" x14ac:dyDescent="0.2">
      <c r="A279" s="142"/>
      <c r="B279" s="164"/>
      <c r="C279" s="165">
        <f t="shared" si="52"/>
        <v>2035</v>
      </c>
      <c r="D279" s="162">
        <f t="shared" si="53"/>
        <v>5</v>
      </c>
      <c r="E279" s="161">
        <f t="shared" si="54"/>
        <v>257</v>
      </c>
      <c r="F279" s="160">
        <f t="shared" si="55"/>
        <v>0</v>
      </c>
      <c r="G279" s="158">
        <f t="shared" si="50"/>
        <v>0</v>
      </c>
      <c r="H279" s="157">
        <f t="shared" si="51"/>
        <v>0</v>
      </c>
      <c r="I279" s="156"/>
      <c r="J279" s="159">
        <f t="shared" si="56"/>
        <v>0</v>
      </c>
      <c r="K279" s="158">
        <f t="shared" si="57"/>
        <v>0</v>
      </c>
      <c r="L279" s="157">
        <f t="shared" si="58"/>
        <v>0</v>
      </c>
      <c r="M279" s="156"/>
      <c r="N279" s="155">
        <f t="shared" si="59"/>
        <v>0</v>
      </c>
      <c r="O279" s="154"/>
      <c r="P279" s="142"/>
    </row>
    <row r="280" spans="1:16" x14ac:dyDescent="0.2">
      <c r="A280" s="142"/>
      <c r="B280" s="164"/>
      <c r="C280" s="165">
        <f t="shared" si="52"/>
        <v>2035</v>
      </c>
      <c r="D280" s="162">
        <f t="shared" si="53"/>
        <v>6</v>
      </c>
      <c r="E280" s="161">
        <f t="shared" si="54"/>
        <v>258</v>
      </c>
      <c r="F280" s="160">
        <f t="shared" si="55"/>
        <v>0</v>
      </c>
      <c r="G280" s="158">
        <f t="shared" si="50"/>
        <v>0</v>
      </c>
      <c r="H280" s="157">
        <f t="shared" si="51"/>
        <v>0</v>
      </c>
      <c r="I280" s="156"/>
      <c r="J280" s="159">
        <f t="shared" si="56"/>
        <v>0</v>
      </c>
      <c r="K280" s="158">
        <f t="shared" si="57"/>
        <v>0</v>
      </c>
      <c r="L280" s="157">
        <f t="shared" si="58"/>
        <v>0</v>
      </c>
      <c r="M280" s="156"/>
      <c r="N280" s="155">
        <f t="shared" si="59"/>
        <v>0</v>
      </c>
      <c r="O280" s="154"/>
      <c r="P280" s="142"/>
    </row>
    <row r="281" spans="1:16" x14ac:dyDescent="0.2">
      <c r="A281" s="142"/>
      <c r="B281" s="164"/>
      <c r="C281" s="165">
        <f t="shared" si="52"/>
        <v>2035</v>
      </c>
      <c r="D281" s="162">
        <f t="shared" si="53"/>
        <v>7</v>
      </c>
      <c r="E281" s="161">
        <f t="shared" si="54"/>
        <v>259</v>
      </c>
      <c r="F281" s="160">
        <f t="shared" si="55"/>
        <v>0</v>
      </c>
      <c r="G281" s="158">
        <f t="shared" si="50"/>
        <v>0</v>
      </c>
      <c r="H281" s="157">
        <f t="shared" si="51"/>
        <v>0</v>
      </c>
      <c r="I281" s="156"/>
      <c r="J281" s="159">
        <f t="shared" si="56"/>
        <v>0</v>
      </c>
      <c r="K281" s="158">
        <f t="shared" si="57"/>
        <v>0</v>
      </c>
      <c r="L281" s="157">
        <f t="shared" si="58"/>
        <v>0</v>
      </c>
      <c r="M281" s="156"/>
      <c r="N281" s="155">
        <f t="shared" si="59"/>
        <v>0</v>
      </c>
      <c r="O281" s="154"/>
      <c r="P281" s="142"/>
    </row>
    <row r="282" spans="1:16" x14ac:dyDescent="0.2">
      <c r="A282" s="142"/>
      <c r="B282" s="164"/>
      <c r="C282" s="165">
        <f t="shared" si="52"/>
        <v>2035</v>
      </c>
      <c r="D282" s="162">
        <f t="shared" si="53"/>
        <v>8</v>
      </c>
      <c r="E282" s="161">
        <f t="shared" si="54"/>
        <v>260</v>
      </c>
      <c r="F282" s="160">
        <f t="shared" si="55"/>
        <v>0</v>
      </c>
      <c r="G282" s="158">
        <f t="shared" si="50"/>
        <v>0</v>
      </c>
      <c r="H282" s="157">
        <f t="shared" si="51"/>
        <v>0</v>
      </c>
      <c r="I282" s="156"/>
      <c r="J282" s="159">
        <f t="shared" si="56"/>
        <v>0</v>
      </c>
      <c r="K282" s="158">
        <f t="shared" si="57"/>
        <v>0</v>
      </c>
      <c r="L282" s="157">
        <f t="shared" si="58"/>
        <v>0</v>
      </c>
      <c r="M282" s="156"/>
      <c r="N282" s="155">
        <f t="shared" si="59"/>
        <v>0</v>
      </c>
      <c r="O282" s="154"/>
      <c r="P282" s="142"/>
    </row>
    <row r="283" spans="1:16" x14ac:dyDescent="0.2">
      <c r="A283" s="142"/>
      <c r="B283" s="164"/>
      <c r="C283" s="165">
        <f t="shared" si="52"/>
        <v>2035</v>
      </c>
      <c r="D283" s="162">
        <f t="shared" si="53"/>
        <v>9</v>
      </c>
      <c r="E283" s="161">
        <f t="shared" si="54"/>
        <v>261</v>
      </c>
      <c r="F283" s="160">
        <f t="shared" si="55"/>
        <v>0</v>
      </c>
      <c r="G283" s="158">
        <f t="shared" si="50"/>
        <v>0</v>
      </c>
      <c r="H283" s="157">
        <f t="shared" si="51"/>
        <v>0</v>
      </c>
      <c r="I283" s="156"/>
      <c r="J283" s="159">
        <f t="shared" si="56"/>
        <v>0</v>
      </c>
      <c r="K283" s="158">
        <f t="shared" si="57"/>
        <v>0</v>
      </c>
      <c r="L283" s="157">
        <f t="shared" si="58"/>
        <v>0</v>
      </c>
      <c r="M283" s="156"/>
      <c r="N283" s="155">
        <f t="shared" si="59"/>
        <v>0</v>
      </c>
      <c r="O283" s="154"/>
      <c r="P283" s="142"/>
    </row>
    <row r="284" spans="1:16" x14ac:dyDescent="0.2">
      <c r="A284" s="142"/>
      <c r="B284" s="164"/>
      <c r="C284" s="165">
        <f t="shared" si="52"/>
        <v>2035</v>
      </c>
      <c r="D284" s="162">
        <f t="shared" si="53"/>
        <v>10</v>
      </c>
      <c r="E284" s="161">
        <f t="shared" si="54"/>
        <v>262</v>
      </c>
      <c r="F284" s="160">
        <f t="shared" si="55"/>
        <v>0</v>
      </c>
      <c r="G284" s="158">
        <f t="shared" si="50"/>
        <v>0</v>
      </c>
      <c r="H284" s="157">
        <f t="shared" si="51"/>
        <v>0</v>
      </c>
      <c r="I284" s="156"/>
      <c r="J284" s="159">
        <f t="shared" si="56"/>
        <v>0</v>
      </c>
      <c r="K284" s="158">
        <f t="shared" si="57"/>
        <v>0</v>
      </c>
      <c r="L284" s="157">
        <f t="shared" si="58"/>
        <v>0</v>
      </c>
      <c r="M284" s="156"/>
      <c r="N284" s="155">
        <f t="shared" si="59"/>
        <v>0</v>
      </c>
      <c r="O284" s="154"/>
      <c r="P284" s="142"/>
    </row>
    <row r="285" spans="1:16" x14ac:dyDescent="0.2">
      <c r="A285" s="142"/>
      <c r="B285" s="164"/>
      <c r="C285" s="165">
        <f t="shared" si="52"/>
        <v>2035</v>
      </c>
      <c r="D285" s="162">
        <f t="shared" si="53"/>
        <v>11</v>
      </c>
      <c r="E285" s="161">
        <f t="shared" si="54"/>
        <v>263</v>
      </c>
      <c r="F285" s="160">
        <f t="shared" si="55"/>
        <v>0</v>
      </c>
      <c r="G285" s="158">
        <f t="shared" si="50"/>
        <v>0</v>
      </c>
      <c r="H285" s="157">
        <f t="shared" si="51"/>
        <v>0</v>
      </c>
      <c r="I285" s="156"/>
      <c r="J285" s="159">
        <f t="shared" si="56"/>
        <v>0</v>
      </c>
      <c r="K285" s="158">
        <f t="shared" si="57"/>
        <v>0</v>
      </c>
      <c r="L285" s="157">
        <f t="shared" si="58"/>
        <v>0</v>
      </c>
      <c r="M285" s="156"/>
      <c r="N285" s="155">
        <f t="shared" si="59"/>
        <v>0</v>
      </c>
      <c r="O285" s="154"/>
      <c r="P285" s="142"/>
    </row>
    <row r="286" spans="1:16" x14ac:dyDescent="0.2">
      <c r="A286" s="142"/>
      <c r="B286" s="164"/>
      <c r="C286" s="165">
        <f t="shared" si="52"/>
        <v>2035</v>
      </c>
      <c r="D286" s="162">
        <f t="shared" si="53"/>
        <v>12</v>
      </c>
      <c r="E286" s="161">
        <f t="shared" si="54"/>
        <v>264</v>
      </c>
      <c r="F286" s="160">
        <f t="shared" si="55"/>
        <v>0</v>
      </c>
      <c r="G286" s="158">
        <f t="shared" si="50"/>
        <v>0</v>
      </c>
      <c r="H286" s="157">
        <f t="shared" si="51"/>
        <v>0</v>
      </c>
      <c r="I286" s="156"/>
      <c r="J286" s="159">
        <f t="shared" si="56"/>
        <v>0</v>
      </c>
      <c r="K286" s="158">
        <f t="shared" si="57"/>
        <v>0</v>
      </c>
      <c r="L286" s="157">
        <f t="shared" si="58"/>
        <v>0</v>
      </c>
      <c r="M286" s="156"/>
      <c r="N286" s="155">
        <f t="shared" si="59"/>
        <v>0</v>
      </c>
      <c r="O286" s="154"/>
      <c r="P286" s="142"/>
    </row>
    <row r="287" spans="1:16" x14ac:dyDescent="0.2">
      <c r="A287" s="142"/>
      <c r="B287" s="164"/>
      <c r="C287" s="165">
        <f t="shared" si="52"/>
        <v>2036</v>
      </c>
      <c r="D287" s="162">
        <f t="shared" si="53"/>
        <v>1</v>
      </c>
      <c r="E287" s="161">
        <f t="shared" si="54"/>
        <v>265</v>
      </c>
      <c r="F287" s="160">
        <f t="shared" si="55"/>
        <v>0</v>
      </c>
      <c r="G287" s="158">
        <f t="shared" si="50"/>
        <v>0</v>
      </c>
      <c r="H287" s="157">
        <f t="shared" si="51"/>
        <v>0</v>
      </c>
      <c r="I287" s="156"/>
      <c r="J287" s="159">
        <f t="shared" si="56"/>
        <v>0</v>
      </c>
      <c r="K287" s="158">
        <f t="shared" si="57"/>
        <v>0</v>
      </c>
      <c r="L287" s="157">
        <f t="shared" si="58"/>
        <v>0</v>
      </c>
      <c r="M287" s="156"/>
      <c r="N287" s="155">
        <f t="shared" si="59"/>
        <v>0</v>
      </c>
      <c r="O287" s="154"/>
      <c r="P287" s="142"/>
    </row>
    <row r="288" spans="1:16" x14ac:dyDescent="0.2">
      <c r="A288" s="142"/>
      <c r="B288" s="164"/>
      <c r="C288" s="165">
        <f t="shared" si="52"/>
        <v>2036</v>
      </c>
      <c r="D288" s="162">
        <f t="shared" si="53"/>
        <v>2</v>
      </c>
      <c r="E288" s="161">
        <f t="shared" si="54"/>
        <v>266</v>
      </c>
      <c r="F288" s="160">
        <f t="shared" si="55"/>
        <v>0</v>
      </c>
      <c r="G288" s="158">
        <f t="shared" si="50"/>
        <v>0</v>
      </c>
      <c r="H288" s="157">
        <f t="shared" si="51"/>
        <v>0</v>
      </c>
      <c r="I288" s="156"/>
      <c r="J288" s="159">
        <f t="shared" si="56"/>
        <v>0</v>
      </c>
      <c r="K288" s="158">
        <f t="shared" si="57"/>
        <v>0</v>
      </c>
      <c r="L288" s="157">
        <f t="shared" si="58"/>
        <v>0</v>
      </c>
      <c r="M288" s="156"/>
      <c r="N288" s="155">
        <f t="shared" si="59"/>
        <v>0</v>
      </c>
      <c r="O288" s="154"/>
      <c r="P288" s="142"/>
    </row>
    <row r="289" spans="1:16" x14ac:dyDescent="0.2">
      <c r="A289" s="142"/>
      <c r="B289" s="164"/>
      <c r="C289" s="165">
        <f t="shared" si="52"/>
        <v>2036</v>
      </c>
      <c r="D289" s="162">
        <f t="shared" si="53"/>
        <v>3</v>
      </c>
      <c r="E289" s="161">
        <f t="shared" si="54"/>
        <v>267</v>
      </c>
      <c r="F289" s="160">
        <f t="shared" si="55"/>
        <v>0</v>
      </c>
      <c r="G289" s="158">
        <f t="shared" si="50"/>
        <v>0</v>
      </c>
      <c r="H289" s="157">
        <f t="shared" si="51"/>
        <v>0</v>
      </c>
      <c r="I289" s="156"/>
      <c r="J289" s="159">
        <f t="shared" si="56"/>
        <v>0</v>
      </c>
      <c r="K289" s="158">
        <f t="shared" si="57"/>
        <v>0</v>
      </c>
      <c r="L289" s="157">
        <f t="shared" si="58"/>
        <v>0</v>
      </c>
      <c r="M289" s="156"/>
      <c r="N289" s="155">
        <f t="shared" si="59"/>
        <v>0</v>
      </c>
      <c r="O289" s="154"/>
      <c r="P289" s="142"/>
    </row>
    <row r="290" spans="1:16" x14ac:dyDescent="0.2">
      <c r="A290" s="142"/>
      <c r="B290" s="164"/>
      <c r="C290" s="165">
        <f t="shared" si="52"/>
        <v>2036</v>
      </c>
      <c r="D290" s="162">
        <f t="shared" si="53"/>
        <v>4</v>
      </c>
      <c r="E290" s="161">
        <f t="shared" si="54"/>
        <v>268</v>
      </c>
      <c r="F290" s="160">
        <f t="shared" si="55"/>
        <v>0</v>
      </c>
      <c r="G290" s="158">
        <f t="shared" si="50"/>
        <v>0</v>
      </c>
      <c r="H290" s="157">
        <f t="shared" si="51"/>
        <v>0</v>
      </c>
      <c r="I290" s="156"/>
      <c r="J290" s="159">
        <f t="shared" si="56"/>
        <v>0</v>
      </c>
      <c r="K290" s="158">
        <f t="shared" si="57"/>
        <v>0</v>
      </c>
      <c r="L290" s="157">
        <f t="shared" si="58"/>
        <v>0</v>
      </c>
      <c r="M290" s="156"/>
      <c r="N290" s="155">
        <f t="shared" si="59"/>
        <v>0</v>
      </c>
      <c r="O290" s="154"/>
      <c r="P290" s="142"/>
    </row>
    <row r="291" spans="1:16" x14ac:dyDescent="0.2">
      <c r="A291" s="142"/>
      <c r="B291" s="164"/>
      <c r="C291" s="165">
        <f t="shared" si="52"/>
        <v>2036</v>
      </c>
      <c r="D291" s="162">
        <f t="shared" si="53"/>
        <v>5</v>
      </c>
      <c r="E291" s="161">
        <f t="shared" si="54"/>
        <v>269</v>
      </c>
      <c r="F291" s="160">
        <f t="shared" si="55"/>
        <v>0</v>
      </c>
      <c r="G291" s="158">
        <f t="shared" si="50"/>
        <v>0</v>
      </c>
      <c r="H291" s="157">
        <f t="shared" si="51"/>
        <v>0</v>
      </c>
      <c r="I291" s="156"/>
      <c r="J291" s="159">
        <f t="shared" si="56"/>
        <v>0</v>
      </c>
      <c r="K291" s="158">
        <f t="shared" si="57"/>
        <v>0</v>
      </c>
      <c r="L291" s="157">
        <f t="shared" si="58"/>
        <v>0</v>
      </c>
      <c r="M291" s="156"/>
      <c r="N291" s="155">
        <f t="shared" si="59"/>
        <v>0</v>
      </c>
      <c r="O291" s="154"/>
      <c r="P291" s="142"/>
    </row>
    <row r="292" spans="1:16" x14ac:dyDescent="0.2">
      <c r="A292" s="142"/>
      <c r="B292" s="164"/>
      <c r="C292" s="165">
        <f t="shared" si="52"/>
        <v>2036</v>
      </c>
      <c r="D292" s="162">
        <f t="shared" si="53"/>
        <v>6</v>
      </c>
      <c r="E292" s="161">
        <f t="shared" si="54"/>
        <v>270</v>
      </c>
      <c r="F292" s="160">
        <f t="shared" si="55"/>
        <v>0</v>
      </c>
      <c r="G292" s="158">
        <f t="shared" si="50"/>
        <v>0</v>
      </c>
      <c r="H292" s="157">
        <f t="shared" si="51"/>
        <v>0</v>
      </c>
      <c r="I292" s="156"/>
      <c r="J292" s="159">
        <f t="shared" si="56"/>
        <v>0</v>
      </c>
      <c r="K292" s="158">
        <f t="shared" si="57"/>
        <v>0</v>
      </c>
      <c r="L292" s="157">
        <f t="shared" si="58"/>
        <v>0</v>
      </c>
      <c r="M292" s="156"/>
      <c r="N292" s="155">
        <f t="shared" si="59"/>
        <v>0</v>
      </c>
      <c r="O292" s="154"/>
      <c r="P292" s="142"/>
    </row>
    <row r="293" spans="1:16" x14ac:dyDescent="0.2">
      <c r="A293" s="142"/>
      <c r="B293" s="164"/>
      <c r="C293" s="165">
        <f t="shared" si="52"/>
        <v>2036</v>
      </c>
      <c r="D293" s="162">
        <f t="shared" si="53"/>
        <v>7</v>
      </c>
      <c r="E293" s="161">
        <f t="shared" si="54"/>
        <v>271</v>
      </c>
      <c r="F293" s="160">
        <f t="shared" si="55"/>
        <v>0</v>
      </c>
      <c r="G293" s="158">
        <f t="shared" si="50"/>
        <v>0</v>
      </c>
      <c r="H293" s="157">
        <f t="shared" si="51"/>
        <v>0</v>
      </c>
      <c r="I293" s="156"/>
      <c r="J293" s="159">
        <f t="shared" si="56"/>
        <v>0</v>
      </c>
      <c r="K293" s="158">
        <f t="shared" si="57"/>
        <v>0</v>
      </c>
      <c r="L293" s="157">
        <f t="shared" si="58"/>
        <v>0</v>
      </c>
      <c r="M293" s="156"/>
      <c r="N293" s="155">
        <f t="shared" si="59"/>
        <v>0</v>
      </c>
      <c r="O293" s="154"/>
      <c r="P293" s="142"/>
    </row>
    <row r="294" spans="1:16" x14ac:dyDescent="0.2">
      <c r="A294" s="142"/>
      <c r="B294" s="164"/>
      <c r="C294" s="165">
        <f t="shared" si="52"/>
        <v>2036</v>
      </c>
      <c r="D294" s="162">
        <f t="shared" si="53"/>
        <v>8</v>
      </c>
      <c r="E294" s="161">
        <f t="shared" si="54"/>
        <v>272</v>
      </c>
      <c r="F294" s="160">
        <f t="shared" si="55"/>
        <v>0</v>
      </c>
      <c r="G294" s="158">
        <f t="shared" si="50"/>
        <v>0</v>
      </c>
      <c r="H294" s="157">
        <f t="shared" si="51"/>
        <v>0</v>
      </c>
      <c r="I294" s="156"/>
      <c r="J294" s="159">
        <f t="shared" si="56"/>
        <v>0</v>
      </c>
      <c r="K294" s="158">
        <f t="shared" si="57"/>
        <v>0</v>
      </c>
      <c r="L294" s="157">
        <f t="shared" si="58"/>
        <v>0</v>
      </c>
      <c r="M294" s="156"/>
      <c r="N294" s="155">
        <f t="shared" si="59"/>
        <v>0</v>
      </c>
      <c r="O294" s="154"/>
      <c r="P294" s="142"/>
    </row>
    <row r="295" spans="1:16" x14ac:dyDescent="0.2">
      <c r="A295" s="142"/>
      <c r="B295" s="164"/>
      <c r="C295" s="165">
        <f t="shared" si="52"/>
        <v>2036</v>
      </c>
      <c r="D295" s="162">
        <f t="shared" si="53"/>
        <v>9</v>
      </c>
      <c r="E295" s="161">
        <f t="shared" si="54"/>
        <v>273</v>
      </c>
      <c r="F295" s="160">
        <f t="shared" si="55"/>
        <v>0</v>
      </c>
      <c r="G295" s="158">
        <f t="shared" si="50"/>
        <v>0</v>
      </c>
      <c r="H295" s="157">
        <f t="shared" si="51"/>
        <v>0</v>
      </c>
      <c r="I295" s="156"/>
      <c r="J295" s="159">
        <f t="shared" si="56"/>
        <v>0</v>
      </c>
      <c r="K295" s="158">
        <f t="shared" si="57"/>
        <v>0</v>
      </c>
      <c r="L295" s="157">
        <f t="shared" si="58"/>
        <v>0</v>
      </c>
      <c r="M295" s="156"/>
      <c r="N295" s="155">
        <f t="shared" si="59"/>
        <v>0</v>
      </c>
      <c r="O295" s="154"/>
      <c r="P295" s="142"/>
    </row>
    <row r="296" spans="1:16" x14ac:dyDescent="0.2">
      <c r="A296" s="142"/>
      <c r="B296" s="164"/>
      <c r="C296" s="165">
        <f t="shared" si="52"/>
        <v>2036</v>
      </c>
      <c r="D296" s="162">
        <f t="shared" si="53"/>
        <v>10</v>
      </c>
      <c r="E296" s="161">
        <f t="shared" si="54"/>
        <v>274</v>
      </c>
      <c r="F296" s="160">
        <f t="shared" si="55"/>
        <v>0</v>
      </c>
      <c r="G296" s="158">
        <f t="shared" si="50"/>
        <v>0</v>
      </c>
      <c r="H296" s="157">
        <f t="shared" si="51"/>
        <v>0</v>
      </c>
      <c r="I296" s="156"/>
      <c r="J296" s="159">
        <f t="shared" si="56"/>
        <v>0</v>
      </c>
      <c r="K296" s="158">
        <f t="shared" si="57"/>
        <v>0</v>
      </c>
      <c r="L296" s="157">
        <f t="shared" si="58"/>
        <v>0</v>
      </c>
      <c r="M296" s="156"/>
      <c r="N296" s="155">
        <f t="shared" si="59"/>
        <v>0</v>
      </c>
      <c r="O296" s="154"/>
      <c r="P296" s="142"/>
    </row>
    <row r="297" spans="1:16" x14ac:dyDescent="0.2">
      <c r="A297" s="142"/>
      <c r="B297" s="164"/>
      <c r="C297" s="165">
        <f t="shared" si="52"/>
        <v>2036</v>
      </c>
      <c r="D297" s="162">
        <f t="shared" si="53"/>
        <v>11</v>
      </c>
      <c r="E297" s="161">
        <f t="shared" si="54"/>
        <v>275</v>
      </c>
      <c r="F297" s="160">
        <f t="shared" si="55"/>
        <v>0</v>
      </c>
      <c r="G297" s="158">
        <f t="shared" si="50"/>
        <v>0</v>
      </c>
      <c r="H297" s="157">
        <f t="shared" si="51"/>
        <v>0</v>
      </c>
      <c r="I297" s="156"/>
      <c r="J297" s="159">
        <f t="shared" si="56"/>
        <v>0</v>
      </c>
      <c r="K297" s="158">
        <f t="shared" si="57"/>
        <v>0</v>
      </c>
      <c r="L297" s="157">
        <f t="shared" si="58"/>
        <v>0</v>
      </c>
      <c r="M297" s="156"/>
      <c r="N297" s="155">
        <f t="shared" si="59"/>
        <v>0</v>
      </c>
      <c r="O297" s="154"/>
      <c r="P297" s="142"/>
    </row>
    <row r="298" spans="1:16" x14ac:dyDescent="0.2">
      <c r="A298" s="142"/>
      <c r="B298" s="164"/>
      <c r="C298" s="165">
        <f t="shared" si="52"/>
        <v>2036</v>
      </c>
      <c r="D298" s="162">
        <f t="shared" si="53"/>
        <v>12</v>
      </c>
      <c r="E298" s="161">
        <f t="shared" si="54"/>
        <v>276</v>
      </c>
      <c r="F298" s="160">
        <f t="shared" si="55"/>
        <v>0</v>
      </c>
      <c r="G298" s="158">
        <f t="shared" si="50"/>
        <v>0</v>
      </c>
      <c r="H298" s="157">
        <f t="shared" si="51"/>
        <v>0</v>
      </c>
      <c r="I298" s="156"/>
      <c r="J298" s="159">
        <f t="shared" si="56"/>
        <v>0</v>
      </c>
      <c r="K298" s="158">
        <f t="shared" si="57"/>
        <v>0</v>
      </c>
      <c r="L298" s="157">
        <f t="shared" si="58"/>
        <v>0</v>
      </c>
      <c r="M298" s="156"/>
      <c r="N298" s="155">
        <f t="shared" si="59"/>
        <v>0</v>
      </c>
      <c r="O298" s="154"/>
      <c r="P298" s="142"/>
    </row>
    <row r="299" spans="1:16" x14ac:dyDescent="0.2">
      <c r="A299" s="142"/>
      <c r="B299" s="164"/>
      <c r="C299" s="165">
        <f t="shared" si="52"/>
        <v>2037</v>
      </c>
      <c r="D299" s="162">
        <f t="shared" si="53"/>
        <v>1</v>
      </c>
      <c r="E299" s="161">
        <f t="shared" si="54"/>
        <v>277</v>
      </c>
      <c r="F299" s="160">
        <f t="shared" si="55"/>
        <v>0</v>
      </c>
      <c r="G299" s="158">
        <f t="shared" si="50"/>
        <v>0</v>
      </c>
      <c r="H299" s="157">
        <f t="shared" si="51"/>
        <v>0</v>
      </c>
      <c r="I299" s="156"/>
      <c r="J299" s="159">
        <f t="shared" si="56"/>
        <v>0</v>
      </c>
      <c r="K299" s="158">
        <f t="shared" si="57"/>
        <v>0</v>
      </c>
      <c r="L299" s="157">
        <f t="shared" si="58"/>
        <v>0</v>
      </c>
      <c r="M299" s="156"/>
      <c r="N299" s="155">
        <f t="shared" si="59"/>
        <v>0</v>
      </c>
      <c r="O299" s="154"/>
      <c r="P299" s="142"/>
    </row>
    <row r="300" spans="1:16" x14ac:dyDescent="0.2">
      <c r="A300" s="142"/>
      <c r="B300" s="164"/>
      <c r="C300" s="165">
        <f t="shared" si="52"/>
        <v>2037</v>
      </c>
      <c r="D300" s="162">
        <f t="shared" si="53"/>
        <v>2</v>
      </c>
      <c r="E300" s="161">
        <f t="shared" si="54"/>
        <v>278</v>
      </c>
      <c r="F300" s="160">
        <f t="shared" si="55"/>
        <v>0</v>
      </c>
      <c r="G300" s="158">
        <f t="shared" si="50"/>
        <v>0</v>
      </c>
      <c r="H300" s="157">
        <f t="shared" si="51"/>
        <v>0</v>
      </c>
      <c r="I300" s="156"/>
      <c r="J300" s="159">
        <f t="shared" si="56"/>
        <v>0</v>
      </c>
      <c r="K300" s="158">
        <f t="shared" si="57"/>
        <v>0</v>
      </c>
      <c r="L300" s="157">
        <f t="shared" si="58"/>
        <v>0</v>
      </c>
      <c r="M300" s="156"/>
      <c r="N300" s="155">
        <f t="shared" si="59"/>
        <v>0</v>
      </c>
      <c r="O300" s="154"/>
      <c r="P300" s="142"/>
    </row>
    <row r="301" spans="1:16" x14ac:dyDescent="0.2">
      <c r="A301" s="142"/>
      <c r="B301" s="164"/>
      <c r="C301" s="165">
        <f t="shared" si="52"/>
        <v>2037</v>
      </c>
      <c r="D301" s="162">
        <f t="shared" si="53"/>
        <v>3</v>
      </c>
      <c r="E301" s="161">
        <f t="shared" si="54"/>
        <v>279</v>
      </c>
      <c r="F301" s="160">
        <f t="shared" si="55"/>
        <v>0</v>
      </c>
      <c r="G301" s="158">
        <f t="shared" si="50"/>
        <v>0</v>
      </c>
      <c r="H301" s="157">
        <f t="shared" si="51"/>
        <v>0</v>
      </c>
      <c r="I301" s="156"/>
      <c r="J301" s="159">
        <f t="shared" si="56"/>
        <v>0</v>
      </c>
      <c r="K301" s="158">
        <f t="shared" si="57"/>
        <v>0</v>
      </c>
      <c r="L301" s="157">
        <f t="shared" si="58"/>
        <v>0</v>
      </c>
      <c r="M301" s="156"/>
      <c r="N301" s="155">
        <f t="shared" si="59"/>
        <v>0</v>
      </c>
      <c r="O301" s="154"/>
      <c r="P301" s="142"/>
    </row>
    <row r="302" spans="1:16" x14ac:dyDescent="0.2">
      <c r="A302" s="142"/>
      <c r="B302" s="164"/>
      <c r="C302" s="165">
        <f t="shared" si="52"/>
        <v>2037</v>
      </c>
      <c r="D302" s="162">
        <f t="shared" si="53"/>
        <v>4</v>
      </c>
      <c r="E302" s="161">
        <f t="shared" si="54"/>
        <v>280</v>
      </c>
      <c r="F302" s="160">
        <f t="shared" si="55"/>
        <v>0</v>
      </c>
      <c r="G302" s="158">
        <f t="shared" si="50"/>
        <v>0</v>
      </c>
      <c r="H302" s="157">
        <f t="shared" si="51"/>
        <v>0</v>
      </c>
      <c r="I302" s="156"/>
      <c r="J302" s="159">
        <f t="shared" si="56"/>
        <v>0</v>
      </c>
      <c r="K302" s="158">
        <f t="shared" si="57"/>
        <v>0</v>
      </c>
      <c r="L302" s="157">
        <f t="shared" si="58"/>
        <v>0</v>
      </c>
      <c r="M302" s="156"/>
      <c r="N302" s="155">
        <f t="shared" si="59"/>
        <v>0</v>
      </c>
      <c r="O302" s="154"/>
      <c r="P302" s="142"/>
    </row>
    <row r="303" spans="1:16" x14ac:dyDescent="0.2">
      <c r="A303" s="142"/>
      <c r="B303" s="164"/>
      <c r="C303" s="165">
        <f t="shared" si="52"/>
        <v>2037</v>
      </c>
      <c r="D303" s="162">
        <f t="shared" si="53"/>
        <v>5</v>
      </c>
      <c r="E303" s="161">
        <f t="shared" si="54"/>
        <v>281</v>
      </c>
      <c r="F303" s="160">
        <f t="shared" si="55"/>
        <v>0</v>
      </c>
      <c r="G303" s="158">
        <f t="shared" si="50"/>
        <v>0</v>
      </c>
      <c r="H303" s="157">
        <f t="shared" si="51"/>
        <v>0</v>
      </c>
      <c r="I303" s="156"/>
      <c r="J303" s="159">
        <f t="shared" si="56"/>
        <v>0</v>
      </c>
      <c r="K303" s="158">
        <f t="shared" si="57"/>
        <v>0</v>
      </c>
      <c r="L303" s="157">
        <f t="shared" si="58"/>
        <v>0</v>
      </c>
      <c r="M303" s="156"/>
      <c r="N303" s="155">
        <f t="shared" si="59"/>
        <v>0</v>
      </c>
      <c r="O303" s="154"/>
      <c r="P303" s="142"/>
    </row>
    <row r="304" spans="1:16" x14ac:dyDescent="0.2">
      <c r="A304" s="142"/>
      <c r="B304" s="164"/>
      <c r="C304" s="165">
        <f t="shared" si="52"/>
        <v>2037</v>
      </c>
      <c r="D304" s="162">
        <f t="shared" si="53"/>
        <v>6</v>
      </c>
      <c r="E304" s="161">
        <f t="shared" si="54"/>
        <v>282</v>
      </c>
      <c r="F304" s="160">
        <f t="shared" si="55"/>
        <v>0</v>
      </c>
      <c r="G304" s="158">
        <f t="shared" si="50"/>
        <v>0</v>
      </c>
      <c r="H304" s="157">
        <f t="shared" si="51"/>
        <v>0</v>
      </c>
      <c r="I304" s="156"/>
      <c r="J304" s="159">
        <f t="shared" si="56"/>
        <v>0</v>
      </c>
      <c r="K304" s="158">
        <f t="shared" si="57"/>
        <v>0</v>
      </c>
      <c r="L304" s="157">
        <f t="shared" si="58"/>
        <v>0</v>
      </c>
      <c r="M304" s="156"/>
      <c r="N304" s="155">
        <f t="shared" si="59"/>
        <v>0</v>
      </c>
      <c r="O304" s="154"/>
      <c r="P304" s="142"/>
    </row>
    <row r="305" spans="1:16" x14ac:dyDescent="0.2">
      <c r="A305" s="142"/>
      <c r="B305" s="164"/>
      <c r="C305" s="165">
        <f t="shared" si="52"/>
        <v>2037</v>
      </c>
      <c r="D305" s="162">
        <f t="shared" si="53"/>
        <v>7</v>
      </c>
      <c r="E305" s="161">
        <f t="shared" si="54"/>
        <v>283</v>
      </c>
      <c r="F305" s="160">
        <f t="shared" si="55"/>
        <v>0</v>
      </c>
      <c r="G305" s="158">
        <f t="shared" si="50"/>
        <v>0</v>
      </c>
      <c r="H305" s="157">
        <f t="shared" si="51"/>
        <v>0</v>
      </c>
      <c r="I305" s="156"/>
      <c r="J305" s="159">
        <f t="shared" si="56"/>
        <v>0</v>
      </c>
      <c r="K305" s="158">
        <f t="shared" si="57"/>
        <v>0</v>
      </c>
      <c r="L305" s="157">
        <f t="shared" si="58"/>
        <v>0</v>
      </c>
      <c r="M305" s="156"/>
      <c r="N305" s="155">
        <f t="shared" si="59"/>
        <v>0</v>
      </c>
      <c r="O305" s="154"/>
      <c r="P305" s="142"/>
    </row>
    <row r="306" spans="1:16" x14ac:dyDescent="0.2">
      <c r="A306" s="142"/>
      <c r="B306" s="164"/>
      <c r="C306" s="165">
        <f t="shared" si="52"/>
        <v>2037</v>
      </c>
      <c r="D306" s="162">
        <f t="shared" si="53"/>
        <v>8</v>
      </c>
      <c r="E306" s="161">
        <f t="shared" si="54"/>
        <v>284</v>
      </c>
      <c r="F306" s="160">
        <f t="shared" si="55"/>
        <v>0</v>
      </c>
      <c r="G306" s="158">
        <f t="shared" si="50"/>
        <v>0</v>
      </c>
      <c r="H306" s="157">
        <f t="shared" si="51"/>
        <v>0</v>
      </c>
      <c r="I306" s="156"/>
      <c r="J306" s="159">
        <f t="shared" si="56"/>
        <v>0</v>
      </c>
      <c r="K306" s="158">
        <f t="shared" si="57"/>
        <v>0</v>
      </c>
      <c r="L306" s="157">
        <f t="shared" si="58"/>
        <v>0</v>
      </c>
      <c r="M306" s="156"/>
      <c r="N306" s="155">
        <f t="shared" si="59"/>
        <v>0</v>
      </c>
      <c r="O306" s="154"/>
      <c r="P306" s="142"/>
    </row>
    <row r="307" spans="1:16" x14ac:dyDescent="0.2">
      <c r="A307" s="142"/>
      <c r="B307" s="164"/>
      <c r="C307" s="165">
        <f t="shared" si="52"/>
        <v>2037</v>
      </c>
      <c r="D307" s="162">
        <f t="shared" si="53"/>
        <v>9</v>
      </c>
      <c r="E307" s="161">
        <f t="shared" si="54"/>
        <v>285</v>
      </c>
      <c r="F307" s="160">
        <f t="shared" si="55"/>
        <v>0</v>
      </c>
      <c r="G307" s="158">
        <f t="shared" si="50"/>
        <v>0</v>
      </c>
      <c r="H307" s="157">
        <f t="shared" si="51"/>
        <v>0</v>
      </c>
      <c r="I307" s="156"/>
      <c r="J307" s="159">
        <f t="shared" si="56"/>
        <v>0</v>
      </c>
      <c r="K307" s="158">
        <f t="shared" si="57"/>
        <v>0</v>
      </c>
      <c r="L307" s="157">
        <f t="shared" si="58"/>
        <v>0</v>
      </c>
      <c r="M307" s="156"/>
      <c r="N307" s="155">
        <f t="shared" si="59"/>
        <v>0</v>
      </c>
      <c r="O307" s="154"/>
      <c r="P307" s="142"/>
    </row>
    <row r="308" spans="1:16" x14ac:dyDescent="0.2">
      <c r="A308" s="142"/>
      <c r="B308" s="164"/>
      <c r="C308" s="165">
        <f t="shared" si="52"/>
        <v>2037</v>
      </c>
      <c r="D308" s="162">
        <f t="shared" si="53"/>
        <v>10</v>
      </c>
      <c r="E308" s="161">
        <f t="shared" si="54"/>
        <v>286</v>
      </c>
      <c r="F308" s="160">
        <f t="shared" si="55"/>
        <v>0</v>
      </c>
      <c r="G308" s="158">
        <f t="shared" si="50"/>
        <v>0</v>
      </c>
      <c r="H308" s="157">
        <f t="shared" si="51"/>
        <v>0</v>
      </c>
      <c r="I308" s="156"/>
      <c r="J308" s="159">
        <f t="shared" si="56"/>
        <v>0</v>
      </c>
      <c r="K308" s="158">
        <f t="shared" si="57"/>
        <v>0</v>
      </c>
      <c r="L308" s="157">
        <f t="shared" si="58"/>
        <v>0</v>
      </c>
      <c r="M308" s="156"/>
      <c r="N308" s="155">
        <f t="shared" si="59"/>
        <v>0</v>
      </c>
      <c r="O308" s="154"/>
      <c r="P308" s="142"/>
    </row>
    <row r="309" spans="1:16" x14ac:dyDescent="0.2">
      <c r="A309" s="142"/>
      <c r="B309" s="164"/>
      <c r="C309" s="165">
        <f t="shared" si="52"/>
        <v>2037</v>
      </c>
      <c r="D309" s="162">
        <f t="shared" si="53"/>
        <v>11</v>
      </c>
      <c r="E309" s="161">
        <f t="shared" si="54"/>
        <v>287</v>
      </c>
      <c r="F309" s="160">
        <f t="shared" si="55"/>
        <v>0</v>
      </c>
      <c r="G309" s="158">
        <f t="shared" si="50"/>
        <v>0</v>
      </c>
      <c r="H309" s="157">
        <f t="shared" si="51"/>
        <v>0</v>
      </c>
      <c r="I309" s="156"/>
      <c r="J309" s="159">
        <f t="shared" si="56"/>
        <v>0</v>
      </c>
      <c r="K309" s="158">
        <f t="shared" si="57"/>
        <v>0</v>
      </c>
      <c r="L309" s="157">
        <f t="shared" si="58"/>
        <v>0</v>
      </c>
      <c r="M309" s="156"/>
      <c r="N309" s="155">
        <f t="shared" si="59"/>
        <v>0</v>
      </c>
      <c r="O309" s="154"/>
      <c r="P309" s="142"/>
    </row>
    <row r="310" spans="1:16" x14ac:dyDescent="0.2">
      <c r="A310" s="142"/>
      <c r="B310" s="164"/>
      <c r="C310" s="165">
        <f t="shared" si="52"/>
        <v>2037</v>
      </c>
      <c r="D310" s="162">
        <f t="shared" si="53"/>
        <v>12</v>
      </c>
      <c r="E310" s="161">
        <f t="shared" si="54"/>
        <v>288</v>
      </c>
      <c r="F310" s="160">
        <f t="shared" si="55"/>
        <v>0</v>
      </c>
      <c r="G310" s="158">
        <f t="shared" si="50"/>
        <v>0</v>
      </c>
      <c r="H310" s="157">
        <f t="shared" si="51"/>
        <v>0</v>
      </c>
      <c r="I310" s="156"/>
      <c r="J310" s="159">
        <f t="shared" si="56"/>
        <v>0</v>
      </c>
      <c r="K310" s="158">
        <f t="shared" si="57"/>
        <v>0</v>
      </c>
      <c r="L310" s="157">
        <f t="shared" si="58"/>
        <v>0</v>
      </c>
      <c r="M310" s="156"/>
      <c r="N310" s="155">
        <f t="shared" si="59"/>
        <v>0</v>
      </c>
      <c r="O310" s="154"/>
      <c r="P310" s="142"/>
    </row>
    <row r="311" spans="1:16" x14ac:dyDescent="0.2">
      <c r="A311" s="142"/>
      <c r="B311" s="164"/>
      <c r="C311" s="165">
        <f t="shared" si="52"/>
        <v>2038</v>
      </c>
      <c r="D311" s="162">
        <f t="shared" si="53"/>
        <v>1</v>
      </c>
      <c r="E311" s="161">
        <f t="shared" si="54"/>
        <v>289</v>
      </c>
      <c r="F311" s="160">
        <f t="shared" si="55"/>
        <v>0</v>
      </c>
      <c r="G311" s="158">
        <f t="shared" si="50"/>
        <v>0</v>
      </c>
      <c r="H311" s="157">
        <f t="shared" si="51"/>
        <v>0</v>
      </c>
      <c r="I311" s="156"/>
      <c r="J311" s="159">
        <f t="shared" si="56"/>
        <v>0</v>
      </c>
      <c r="K311" s="158">
        <f t="shared" si="57"/>
        <v>0</v>
      </c>
      <c r="L311" s="157">
        <f t="shared" si="58"/>
        <v>0</v>
      </c>
      <c r="M311" s="156"/>
      <c r="N311" s="155">
        <f t="shared" si="59"/>
        <v>0</v>
      </c>
      <c r="O311" s="154"/>
      <c r="P311" s="142"/>
    </row>
    <row r="312" spans="1:16" x14ac:dyDescent="0.2">
      <c r="A312" s="142"/>
      <c r="B312" s="164"/>
      <c r="C312" s="165">
        <f t="shared" si="52"/>
        <v>2038</v>
      </c>
      <c r="D312" s="162">
        <f t="shared" si="53"/>
        <v>2</v>
      </c>
      <c r="E312" s="161">
        <f t="shared" si="54"/>
        <v>290</v>
      </c>
      <c r="F312" s="160">
        <f t="shared" si="55"/>
        <v>0</v>
      </c>
      <c r="G312" s="158">
        <f t="shared" si="50"/>
        <v>0</v>
      </c>
      <c r="H312" s="157">
        <f t="shared" si="51"/>
        <v>0</v>
      </c>
      <c r="I312" s="156"/>
      <c r="J312" s="159">
        <f t="shared" si="56"/>
        <v>0</v>
      </c>
      <c r="K312" s="158">
        <f t="shared" si="57"/>
        <v>0</v>
      </c>
      <c r="L312" s="157">
        <f t="shared" si="58"/>
        <v>0</v>
      </c>
      <c r="M312" s="156"/>
      <c r="N312" s="155">
        <f t="shared" si="59"/>
        <v>0</v>
      </c>
      <c r="O312" s="154"/>
      <c r="P312" s="142"/>
    </row>
    <row r="313" spans="1:16" x14ac:dyDescent="0.2">
      <c r="A313" s="142"/>
      <c r="B313" s="164"/>
      <c r="C313" s="165">
        <f t="shared" si="52"/>
        <v>2038</v>
      </c>
      <c r="D313" s="162">
        <f t="shared" si="53"/>
        <v>3</v>
      </c>
      <c r="E313" s="161">
        <f t="shared" si="54"/>
        <v>291</v>
      </c>
      <c r="F313" s="160">
        <f t="shared" si="55"/>
        <v>0</v>
      </c>
      <c r="G313" s="158">
        <f t="shared" si="50"/>
        <v>0</v>
      </c>
      <c r="H313" s="157">
        <f t="shared" si="51"/>
        <v>0</v>
      </c>
      <c r="I313" s="156"/>
      <c r="J313" s="159">
        <f t="shared" si="56"/>
        <v>0</v>
      </c>
      <c r="K313" s="158">
        <f t="shared" si="57"/>
        <v>0</v>
      </c>
      <c r="L313" s="157">
        <f t="shared" si="58"/>
        <v>0</v>
      </c>
      <c r="M313" s="156"/>
      <c r="N313" s="155">
        <f t="shared" si="59"/>
        <v>0</v>
      </c>
      <c r="O313" s="154"/>
      <c r="P313" s="142"/>
    </row>
    <row r="314" spans="1:16" x14ac:dyDescent="0.2">
      <c r="A314" s="142"/>
      <c r="B314" s="164"/>
      <c r="C314" s="165">
        <f t="shared" si="52"/>
        <v>2038</v>
      </c>
      <c r="D314" s="162">
        <f t="shared" si="53"/>
        <v>4</v>
      </c>
      <c r="E314" s="161">
        <f t="shared" si="54"/>
        <v>292</v>
      </c>
      <c r="F314" s="160">
        <f t="shared" si="55"/>
        <v>0</v>
      </c>
      <c r="G314" s="158">
        <f t="shared" si="50"/>
        <v>0</v>
      </c>
      <c r="H314" s="157">
        <f t="shared" si="51"/>
        <v>0</v>
      </c>
      <c r="I314" s="156"/>
      <c r="J314" s="159">
        <f t="shared" si="56"/>
        <v>0</v>
      </c>
      <c r="K314" s="158">
        <f t="shared" si="57"/>
        <v>0</v>
      </c>
      <c r="L314" s="157">
        <f t="shared" si="58"/>
        <v>0</v>
      </c>
      <c r="M314" s="156"/>
      <c r="N314" s="155">
        <f t="shared" si="59"/>
        <v>0</v>
      </c>
      <c r="O314" s="154"/>
      <c r="P314" s="142"/>
    </row>
    <row r="315" spans="1:16" x14ac:dyDescent="0.2">
      <c r="A315" s="142"/>
      <c r="B315" s="164"/>
      <c r="C315" s="165">
        <f t="shared" si="52"/>
        <v>2038</v>
      </c>
      <c r="D315" s="162">
        <f t="shared" si="53"/>
        <v>5</v>
      </c>
      <c r="E315" s="161">
        <f t="shared" si="54"/>
        <v>293</v>
      </c>
      <c r="F315" s="160">
        <f t="shared" si="55"/>
        <v>0</v>
      </c>
      <c r="G315" s="158">
        <f t="shared" si="50"/>
        <v>0</v>
      </c>
      <c r="H315" s="157">
        <f t="shared" si="51"/>
        <v>0</v>
      </c>
      <c r="I315" s="156"/>
      <c r="J315" s="159">
        <f t="shared" si="56"/>
        <v>0</v>
      </c>
      <c r="K315" s="158">
        <f t="shared" si="57"/>
        <v>0</v>
      </c>
      <c r="L315" s="157">
        <f t="shared" si="58"/>
        <v>0</v>
      </c>
      <c r="M315" s="156"/>
      <c r="N315" s="155">
        <f t="shared" si="59"/>
        <v>0</v>
      </c>
      <c r="O315" s="154"/>
      <c r="P315" s="142"/>
    </row>
    <row r="316" spans="1:16" x14ac:dyDescent="0.2">
      <c r="A316" s="142"/>
      <c r="B316" s="164"/>
      <c r="C316" s="165">
        <f t="shared" si="52"/>
        <v>2038</v>
      </c>
      <c r="D316" s="162">
        <f t="shared" si="53"/>
        <v>6</v>
      </c>
      <c r="E316" s="161">
        <f t="shared" si="54"/>
        <v>294</v>
      </c>
      <c r="F316" s="160">
        <f t="shared" si="55"/>
        <v>0</v>
      </c>
      <c r="G316" s="158">
        <f t="shared" si="50"/>
        <v>0</v>
      </c>
      <c r="H316" s="157">
        <f t="shared" si="51"/>
        <v>0</v>
      </c>
      <c r="I316" s="156"/>
      <c r="J316" s="159">
        <f t="shared" si="56"/>
        <v>0</v>
      </c>
      <c r="K316" s="158">
        <f t="shared" si="57"/>
        <v>0</v>
      </c>
      <c r="L316" s="157">
        <f t="shared" si="58"/>
        <v>0</v>
      </c>
      <c r="M316" s="156"/>
      <c r="N316" s="155">
        <f t="shared" si="59"/>
        <v>0</v>
      </c>
      <c r="O316" s="154"/>
      <c r="P316" s="142"/>
    </row>
    <row r="317" spans="1:16" x14ac:dyDescent="0.2">
      <c r="A317" s="142"/>
      <c r="B317" s="164"/>
      <c r="C317" s="165">
        <f t="shared" si="52"/>
        <v>2038</v>
      </c>
      <c r="D317" s="162">
        <f t="shared" si="53"/>
        <v>7</v>
      </c>
      <c r="E317" s="161">
        <f t="shared" si="54"/>
        <v>295</v>
      </c>
      <c r="F317" s="160">
        <f t="shared" si="55"/>
        <v>0</v>
      </c>
      <c r="G317" s="158">
        <f t="shared" si="50"/>
        <v>0</v>
      </c>
      <c r="H317" s="157">
        <f t="shared" si="51"/>
        <v>0</v>
      </c>
      <c r="I317" s="156"/>
      <c r="J317" s="159">
        <f t="shared" si="56"/>
        <v>0</v>
      </c>
      <c r="K317" s="158">
        <f t="shared" si="57"/>
        <v>0</v>
      </c>
      <c r="L317" s="157">
        <f t="shared" si="58"/>
        <v>0</v>
      </c>
      <c r="M317" s="156"/>
      <c r="N317" s="155">
        <f t="shared" si="59"/>
        <v>0</v>
      </c>
      <c r="O317" s="154"/>
      <c r="P317" s="142"/>
    </row>
    <row r="318" spans="1:16" x14ac:dyDescent="0.2">
      <c r="A318" s="142"/>
      <c r="B318" s="164"/>
      <c r="C318" s="165">
        <f t="shared" si="52"/>
        <v>2038</v>
      </c>
      <c r="D318" s="162">
        <f t="shared" si="53"/>
        <v>8</v>
      </c>
      <c r="E318" s="161">
        <f t="shared" si="54"/>
        <v>296</v>
      </c>
      <c r="F318" s="160">
        <f t="shared" si="55"/>
        <v>0</v>
      </c>
      <c r="G318" s="158">
        <f t="shared" si="50"/>
        <v>0</v>
      </c>
      <c r="H318" s="157">
        <f t="shared" si="51"/>
        <v>0</v>
      </c>
      <c r="I318" s="156"/>
      <c r="J318" s="159">
        <f t="shared" si="56"/>
        <v>0</v>
      </c>
      <c r="K318" s="158">
        <f t="shared" si="57"/>
        <v>0</v>
      </c>
      <c r="L318" s="157">
        <f t="shared" si="58"/>
        <v>0</v>
      </c>
      <c r="M318" s="156"/>
      <c r="N318" s="155">
        <f t="shared" si="59"/>
        <v>0</v>
      </c>
      <c r="O318" s="154"/>
      <c r="P318" s="142"/>
    </row>
    <row r="319" spans="1:16" x14ac:dyDescent="0.2">
      <c r="A319" s="142"/>
      <c r="B319" s="164"/>
      <c r="C319" s="165">
        <f t="shared" si="52"/>
        <v>2038</v>
      </c>
      <c r="D319" s="162">
        <f t="shared" si="53"/>
        <v>9</v>
      </c>
      <c r="E319" s="161">
        <f t="shared" si="54"/>
        <v>297</v>
      </c>
      <c r="F319" s="160">
        <f t="shared" si="55"/>
        <v>0</v>
      </c>
      <c r="G319" s="158">
        <f t="shared" si="50"/>
        <v>0</v>
      </c>
      <c r="H319" s="157">
        <f t="shared" si="51"/>
        <v>0</v>
      </c>
      <c r="I319" s="156"/>
      <c r="J319" s="159">
        <f t="shared" si="56"/>
        <v>0</v>
      </c>
      <c r="K319" s="158">
        <f t="shared" si="57"/>
        <v>0</v>
      </c>
      <c r="L319" s="157">
        <f t="shared" si="58"/>
        <v>0</v>
      </c>
      <c r="M319" s="156"/>
      <c r="N319" s="155">
        <f t="shared" si="59"/>
        <v>0</v>
      </c>
      <c r="O319" s="154"/>
      <c r="P319" s="142"/>
    </row>
    <row r="320" spans="1:16" x14ac:dyDescent="0.2">
      <c r="A320" s="142"/>
      <c r="B320" s="164"/>
      <c r="C320" s="165">
        <f t="shared" si="52"/>
        <v>2038</v>
      </c>
      <c r="D320" s="162">
        <f t="shared" si="53"/>
        <v>10</v>
      </c>
      <c r="E320" s="161">
        <f t="shared" si="54"/>
        <v>298</v>
      </c>
      <c r="F320" s="160">
        <f t="shared" si="55"/>
        <v>0</v>
      </c>
      <c r="G320" s="158">
        <f t="shared" si="50"/>
        <v>0</v>
      </c>
      <c r="H320" s="157">
        <f t="shared" si="51"/>
        <v>0</v>
      </c>
      <c r="I320" s="156"/>
      <c r="J320" s="159">
        <f t="shared" si="56"/>
        <v>0</v>
      </c>
      <c r="K320" s="158">
        <f t="shared" si="57"/>
        <v>0</v>
      </c>
      <c r="L320" s="157">
        <f t="shared" si="58"/>
        <v>0</v>
      </c>
      <c r="M320" s="156"/>
      <c r="N320" s="155">
        <f t="shared" si="59"/>
        <v>0</v>
      </c>
      <c r="O320" s="154"/>
      <c r="P320" s="142"/>
    </row>
    <row r="321" spans="1:16" x14ac:dyDescent="0.2">
      <c r="A321" s="142"/>
      <c r="B321" s="164"/>
      <c r="C321" s="165">
        <f t="shared" si="52"/>
        <v>2038</v>
      </c>
      <c r="D321" s="162">
        <f t="shared" si="53"/>
        <v>11</v>
      </c>
      <c r="E321" s="161">
        <f t="shared" si="54"/>
        <v>299</v>
      </c>
      <c r="F321" s="160">
        <f t="shared" si="55"/>
        <v>0</v>
      </c>
      <c r="G321" s="158">
        <f t="shared" si="50"/>
        <v>0</v>
      </c>
      <c r="H321" s="157">
        <f t="shared" si="51"/>
        <v>0</v>
      </c>
      <c r="I321" s="156"/>
      <c r="J321" s="159">
        <f t="shared" si="56"/>
        <v>0</v>
      </c>
      <c r="K321" s="158">
        <f t="shared" si="57"/>
        <v>0</v>
      </c>
      <c r="L321" s="157">
        <f t="shared" si="58"/>
        <v>0</v>
      </c>
      <c r="M321" s="156"/>
      <c r="N321" s="155">
        <f t="shared" si="59"/>
        <v>0</v>
      </c>
      <c r="O321" s="154"/>
      <c r="P321" s="142"/>
    </row>
    <row r="322" spans="1:16" x14ac:dyDescent="0.2">
      <c r="A322" s="142"/>
      <c r="B322" s="164"/>
      <c r="C322" s="165">
        <f t="shared" si="52"/>
        <v>2038</v>
      </c>
      <c r="D322" s="162">
        <f t="shared" si="53"/>
        <v>12</v>
      </c>
      <c r="E322" s="161">
        <f t="shared" si="54"/>
        <v>300</v>
      </c>
      <c r="F322" s="160">
        <f t="shared" si="55"/>
        <v>0</v>
      </c>
      <c r="G322" s="158">
        <f t="shared" si="50"/>
        <v>0</v>
      </c>
      <c r="H322" s="157">
        <f t="shared" si="51"/>
        <v>0</v>
      </c>
      <c r="I322" s="156"/>
      <c r="J322" s="159">
        <f t="shared" si="56"/>
        <v>0</v>
      </c>
      <c r="K322" s="158">
        <f t="shared" si="57"/>
        <v>0</v>
      </c>
      <c r="L322" s="157">
        <f t="shared" si="58"/>
        <v>0</v>
      </c>
      <c r="M322" s="156"/>
      <c r="N322" s="155">
        <f t="shared" si="59"/>
        <v>0</v>
      </c>
      <c r="O322" s="154"/>
      <c r="P322" s="142"/>
    </row>
    <row r="323" spans="1:16" x14ac:dyDescent="0.2">
      <c r="A323" s="142"/>
      <c r="B323" s="164"/>
      <c r="C323" s="165">
        <f t="shared" si="52"/>
        <v>2039</v>
      </c>
      <c r="D323" s="162">
        <f t="shared" si="53"/>
        <v>1</v>
      </c>
      <c r="E323" s="161">
        <f t="shared" si="54"/>
        <v>301</v>
      </c>
      <c r="F323" s="160">
        <f t="shared" si="55"/>
        <v>0</v>
      </c>
      <c r="G323" s="158">
        <f t="shared" si="50"/>
        <v>0</v>
      </c>
      <c r="H323" s="157">
        <f t="shared" si="51"/>
        <v>0</v>
      </c>
      <c r="I323" s="156"/>
      <c r="J323" s="159">
        <f t="shared" si="56"/>
        <v>0</v>
      </c>
      <c r="K323" s="158">
        <f t="shared" si="57"/>
        <v>0</v>
      </c>
      <c r="L323" s="157">
        <f t="shared" si="58"/>
        <v>0</v>
      </c>
      <c r="M323" s="156"/>
      <c r="N323" s="155">
        <f t="shared" si="59"/>
        <v>0</v>
      </c>
      <c r="O323" s="154"/>
      <c r="P323" s="142"/>
    </row>
    <row r="324" spans="1:16" x14ac:dyDescent="0.2">
      <c r="A324" s="142"/>
      <c r="B324" s="164"/>
      <c r="C324" s="165">
        <f t="shared" si="52"/>
        <v>2039</v>
      </c>
      <c r="D324" s="162">
        <f t="shared" si="53"/>
        <v>2</v>
      </c>
      <c r="E324" s="161">
        <f t="shared" si="54"/>
        <v>302</v>
      </c>
      <c r="F324" s="160">
        <f t="shared" si="55"/>
        <v>0</v>
      </c>
      <c r="G324" s="158">
        <f t="shared" si="50"/>
        <v>0</v>
      </c>
      <c r="H324" s="157">
        <f t="shared" si="51"/>
        <v>0</v>
      </c>
      <c r="I324" s="156"/>
      <c r="J324" s="159">
        <f t="shared" si="56"/>
        <v>0</v>
      </c>
      <c r="K324" s="158">
        <f t="shared" si="57"/>
        <v>0</v>
      </c>
      <c r="L324" s="157">
        <f t="shared" si="58"/>
        <v>0</v>
      </c>
      <c r="M324" s="156"/>
      <c r="N324" s="155">
        <f t="shared" si="59"/>
        <v>0</v>
      </c>
      <c r="O324" s="154"/>
      <c r="P324" s="142"/>
    </row>
    <row r="325" spans="1:16" x14ac:dyDescent="0.2">
      <c r="A325" s="142"/>
      <c r="B325" s="164"/>
      <c r="C325" s="165">
        <f t="shared" si="52"/>
        <v>2039</v>
      </c>
      <c r="D325" s="162">
        <f t="shared" si="53"/>
        <v>3</v>
      </c>
      <c r="E325" s="161">
        <f t="shared" si="54"/>
        <v>303</v>
      </c>
      <c r="F325" s="160">
        <f t="shared" si="55"/>
        <v>0</v>
      </c>
      <c r="G325" s="158">
        <f t="shared" si="50"/>
        <v>0</v>
      </c>
      <c r="H325" s="157">
        <f t="shared" si="51"/>
        <v>0</v>
      </c>
      <c r="I325" s="156"/>
      <c r="J325" s="159">
        <f t="shared" si="56"/>
        <v>0</v>
      </c>
      <c r="K325" s="158">
        <f t="shared" si="57"/>
        <v>0</v>
      </c>
      <c r="L325" s="157">
        <f t="shared" si="58"/>
        <v>0</v>
      </c>
      <c r="M325" s="156"/>
      <c r="N325" s="155">
        <f t="shared" si="59"/>
        <v>0</v>
      </c>
      <c r="O325" s="154"/>
      <c r="P325" s="142"/>
    </row>
    <row r="326" spans="1:16" x14ac:dyDescent="0.2">
      <c r="A326" s="142"/>
      <c r="B326" s="164"/>
      <c r="C326" s="165">
        <f t="shared" si="52"/>
        <v>2039</v>
      </c>
      <c r="D326" s="162">
        <f t="shared" si="53"/>
        <v>4</v>
      </c>
      <c r="E326" s="161">
        <f t="shared" si="54"/>
        <v>304</v>
      </c>
      <c r="F326" s="160">
        <f t="shared" si="55"/>
        <v>0</v>
      </c>
      <c r="G326" s="158">
        <f t="shared" si="50"/>
        <v>0</v>
      </c>
      <c r="H326" s="157">
        <f t="shared" si="51"/>
        <v>0</v>
      </c>
      <c r="I326" s="156"/>
      <c r="J326" s="159">
        <f t="shared" si="56"/>
        <v>0</v>
      </c>
      <c r="K326" s="158">
        <f t="shared" si="57"/>
        <v>0</v>
      </c>
      <c r="L326" s="157">
        <f t="shared" si="58"/>
        <v>0</v>
      </c>
      <c r="M326" s="156"/>
      <c r="N326" s="155">
        <f t="shared" si="59"/>
        <v>0</v>
      </c>
      <c r="O326" s="154"/>
      <c r="P326" s="142"/>
    </row>
    <row r="327" spans="1:16" x14ac:dyDescent="0.2">
      <c r="A327" s="142"/>
      <c r="B327" s="164"/>
      <c r="C327" s="165">
        <f t="shared" si="52"/>
        <v>2039</v>
      </c>
      <c r="D327" s="162">
        <f t="shared" si="53"/>
        <v>5</v>
      </c>
      <c r="E327" s="161">
        <f t="shared" si="54"/>
        <v>305</v>
      </c>
      <c r="F327" s="160">
        <f t="shared" si="55"/>
        <v>0</v>
      </c>
      <c r="G327" s="158">
        <f t="shared" si="50"/>
        <v>0</v>
      </c>
      <c r="H327" s="157">
        <f t="shared" si="51"/>
        <v>0</v>
      </c>
      <c r="I327" s="156"/>
      <c r="J327" s="159">
        <f t="shared" si="56"/>
        <v>0</v>
      </c>
      <c r="K327" s="158">
        <f t="shared" si="57"/>
        <v>0</v>
      </c>
      <c r="L327" s="157">
        <f t="shared" si="58"/>
        <v>0</v>
      </c>
      <c r="M327" s="156"/>
      <c r="N327" s="155">
        <f t="shared" si="59"/>
        <v>0</v>
      </c>
      <c r="O327" s="154"/>
      <c r="P327" s="142"/>
    </row>
    <row r="328" spans="1:16" x14ac:dyDescent="0.2">
      <c r="A328" s="142"/>
      <c r="B328" s="164"/>
      <c r="C328" s="165">
        <f t="shared" si="52"/>
        <v>2039</v>
      </c>
      <c r="D328" s="162">
        <f t="shared" si="53"/>
        <v>6</v>
      </c>
      <c r="E328" s="161">
        <f t="shared" si="54"/>
        <v>306</v>
      </c>
      <c r="F328" s="160">
        <f t="shared" si="55"/>
        <v>0</v>
      </c>
      <c r="G328" s="158">
        <f t="shared" si="50"/>
        <v>0</v>
      </c>
      <c r="H328" s="157">
        <f t="shared" si="51"/>
        <v>0</v>
      </c>
      <c r="I328" s="156"/>
      <c r="J328" s="159">
        <f t="shared" si="56"/>
        <v>0</v>
      </c>
      <c r="K328" s="158">
        <f t="shared" si="57"/>
        <v>0</v>
      </c>
      <c r="L328" s="157">
        <f t="shared" si="58"/>
        <v>0</v>
      </c>
      <c r="M328" s="156"/>
      <c r="N328" s="155">
        <f t="shared" si="59"/>
        <v>0</v>
      </c>
      <c r="O328" s="154"/>
      <c r="P328" s="142"/>
    </row>
    <row r="329" spans="1:16" x14ac:dyDescent="0.2">
      <c r="A329" s="142"/>
      <c r="B329" s="164"/>
      <c r="C329" s="165">
        <f t="shared" si="52"/>
        <v>2039</v>
      </c>
      <c r="D329" s="162">
        <f t="shared" si="53"/>
        <v>7</v>
      </c>
      <c r="E329" s="161">
        <f t="shared" si="54"/>
        <v>307</v>
      </c>
      <c r="F329" s="160">
        <f t="shared" si="55"/>
        <v>0</v>
      </c>
      <c r="G329" s="158">
        <f t="shared" si="50"/>
        <v>0</v>
      </c>
      <c r="H329" s="157">
        <f t="shared" si="51"/>
        <v>0</v>
      </c>
      <c r="I329" s="156"/>
      <c r="J329" s="159">
        <f t="shared" si="56"/>
        <v>0</v>
      </c>
      <c r="K329" s="158">
        <f t="shared" si="57"/>
        <v>0</v>
      </c>
      <c r="L329" s="157">
        <f t="shared" si="58"/>
        <v>0</v>
      </c>
      <c r="M329" s="156"/>
      <c r="N329" s="155">
        <f t="shared" si="59"/>
        <v>0</v>
      </c>
      <c r="O329" s="154"/>
      <c r="P329" s="142"/>
    </row>
    <row r="330" spans="1:16" x14ac:dyDescent="0.2">
      <c r="A330" s="142"/>
      <c r="B330" s="164"/>
      <c r="C330" s="165">
        <f t="shared" si="52"/>
        <v>2039</v>
      </c>
      <c r="D330" s="162">
        <f t="shared" si="53"/>
        <v>8</v>
      </c>
      <c r="E330" s="161">
        <f t="shared" si="54"/>
        <v>308</v>
      </c>
      <c r="F330" s="160">
        <f t="shared" si="55"/>
        <v>0</v>
      </c>
      <c r="G330" s="158">
        <f t="shared" si="50"/>
        <v>0</v>
      </c>
      <c r="H330" s="157">
        <f t="shared" si="51"/>
        <v>0</v>
      </c>
      <c r="I330" s="156"/>
      <c r="J330" s="159">
        <f t="shared" si="56"/>
        <v>0</v>
      </c>
      <c r="K330" s="158">
        <f t="shared" si="57"/>
        <v>0</v>
      </c>
      <c r="L330" s="157">
        <f t="shared" si="58"/>
        <v>0</v>
      </c>
      <c r="M330" s="156"/>
      <c r="N330" s="155">
        <f t="shared" si="59"/>
        <v>0</v>
      </c>
      <c r="O330" s="154"/>
      <c r="P330" s="142"/>
    </row>
    <row r="331" spans="1:16" x14ac:dyDescent="0.2">
      <c r="A331" s="142"/>
      <c r="B331" s="164"/>
      <c r="C331" s="165">
        <f t="shared" si="52"/>
        <v>2039</v>
      </c>
      <c r="D331" s="162">
        <f t="shared" si="53"/>
        <v>9</v>
      </c>
      <c r="E331" s="161">
        <f t="shared" si="54"/>
        <v>309</v>
      </c>
      <c r="F331" s="160">
        <f t="shared" si="55"/>
        <v>0</v>
      </c>
      <c r="G331" s="158">
        <f t="shared" si="50"/>
        <v>0</v>
      </c>
      <c r="H331" s="157">
        <f t="shared" si="51"/>
        <v>0</v>
      </c>
      <c r="I331" s="156"/>
      <c r="J331" s="159">
        <f t="shared" si="56"/>
        <v>0</v>
      </c>
      <c r="K331" s="158">
        <f t="shared" si="57"/>
        <v>0</v>
      </c>
      <c r="L331" s="157">
        <f t="shared" si="58"/>
        <v>0</v>
      </c>
      <c r="M331" s="156"/>
      <c r="N331" s="155">
        <f t="shared" si="59"/>
        <v>0</v>
      </c>
      <c r="O331" s="154"/>
      <c r="P331" s="142"/>
    </row>
    <row r="332" spans="1:16" x14ac:dyDescent="0.2">
      <c r="A332" s="142"/>
      <c r="B332" s="164"/>
      <c r="C332" s="165">
        <f t="shared" si="52"/>
        <v>2039</v>
      </c>
      <c r="D332" s="162">
        <f t="shared" si="53"/>
        <v>10</v>
      </c>
      <c r="E332" s="161">
        <f t="shared" si="54"/>
        <v>310</v>
      </c>
      <c r="F332" s="160">
        <f t="shared" si="55"/>
        <v>0</v>
      </c>
      <c r="G332" s="158">
        <f t="shared" si="50"/>
        <v>0</v>
      </c>
      <c r="H332" s="157">
        <f t="shared" si="51"/>
        <v>0</v>
      </c>
      <c r="I332" s="156"/>
      <c r="J332" s="159">
        <f t="shared" si="56"/>
        <v>0</v>
      </c>
      <c r="K332" s="158">
        <f t="shared" si="57"/>
        <v>0</v>
      </c>
      <c r="L332" s="157">
        <f t="shared" si="58"/>
        <v>0</v>
      </c>
      <c r="M332" s="156"/>
      <c r="N332" s="155">
        <f t="shared" si="59"/>
        <v>0</v>
      </c>
      <c r="O332" s="154"/>
      <c r="P332" s="142"/>
    </row>
    <row r="333" spans="1:16" x14ac:dyDescent="0.2">
      <c r="A333" s="142"/>
      <c r="B333" s="164"/>
      <c r="C333" s="165">
        <f t="shared" si="52"/>
        <v>2039</v>
      </c>
      <c r="D333" s="162">
        <f t="shared" si="53"/>
        <v>11</v>
      </c>
      <c r="E333" s="161">
        <f t="shared" si="54"/>
        <v>311</v>
      </c>
      <c r="F333" s="160">
        <f t="shared" si="55"/>
        <v>0</v>
      </c>
      <c r="G333" s="158">
        <f t="shared" si="50"/>
        <v>0</v>
      </c>
      <c r="H333" s="157">
        <f t="shared" si="51"/>
        <v>0</v>
      </c>
      <c r="I333" s="156"/>
      <c r="J333" s="159">
        <f t="shared" si="56"/>
        <v>0</v>
      </c>
      <c r="K333" s="158">
        <f t="shared" si="57"/>
        <v>0</v>
      </c>
      <c r="L333" s="157">
        <f t="shared" si="58"/>
        <v>0</v>
      </c>
      <c r="M333" s="156"/>
      <c r="N333" s="155">
        <f t="shared" si="59"/>
        <v>0</v>
      </c>
      <c r="O333" s="154"/>
      <c r="P333" s="142"/>
    </row>
    <row r="334" spans="1:16" x14ac:dyDescent="0.2">
      <c r="A334" s="142"/>
      <c r="B334" s="164"/>
      <c r="C334" s="165">
        <f t="shared" si="52"/>
        <v>2039</v>
      </c>
      <c r="D334" s="162">
        <f t="shared" si="53"/>
        <v>12</v>
      </c>
      <c r="E334" s="161">
        <f t="shared" si="54"/>
        <v>312</v>
      </c>
      <c r="F334" s="160">
        <f t="shared" si="55"/>
        <v>0</v>
      </c>
      <c r="G334" s="158">
        <f t="shared" si="50"/>
        <v>0</v>
      </c>
      <c r="H334" s="157">
        <f t="shared" si="51"/>
        <v>0</v>
      </c>
      <c r="I334" s="156"/>
      <c r="J334" s="159">
        <f t="shared" si="56"/>
        <v>0</v>
      </c>
      <c r="K334" s="158">
        <f t="shared" si="57"/>
        <v>0</v>
      </c>
      <c r="L334" s="157">
        <f t="shared" si="58"/>
        <v>0</v>
      </c>
      <c r="M334" s="156"/>
      <c r="N334" s="155">
        <f t="shared" si="59"/>
        <v>0</v>
      </c>
      <c r="O334" s="154"/>
      <c r="P334" s="142"/>
    </row>
    <row r="335" spans="1:16" x14ac:dyDescent="0.2">
      <c r="A335" s="142"/>
      <c r="B335" s="164"/>
      <c r="C335" s="165">
        <f t="shared" si="52"/>
        <v>2040</v>
      </c>
      <c r="D335" s="162">
        <f t="shared" si="53"/>
        <v>1</v>
      </c>
      <c r="E335" s="161">
        <f t="shared" si="54"/>
        <v>313</v>
      </c>
      <c r="F335" s="160">
        <f t="shared" si="55"/>
        <v>0</v>
      </c>
      <c r="G335" s="158">
        <f t="shared" si="50"/>
        <v>0</v>
      </c>
      <c r="H335" s="157">
        <f t="shared" si="51"/>
        <v>0</v>
      </c>
      <c r="I335" s="156"/>
      <c r="J335" s="159">
        <f t="shared" si="56"/>
        <v>0</v>
      </c>
      <c r="K335" s="158">
        <f t="shared" si="57"/>
        <v>0</v>
      </c>
      <c r="L335" s="157">
        <f t="shared" si="58"/>
        <v>0</v>
      </c>
      <c r="M335" s="156"/>
      <c r="N335" s="155">
        <f t="shared" si="59"/>
        <v>0</v>
      </c>
      <c r="O335" s="154"/>
      <c r="P335" s="142"/>
    </row>
    <row r="336" spans="1:16" x14ac:dyDescent="0.2">
      <c r="A336" s="142"/>
      <c r="B336" s="164"/>
      <c r="C336" s="165">
        <f t="shared" si="52"/>
        <v>2040</v>
      </c>
      <c r="D336" s="162">
        <f t="shared" si="53"/>
        <v>2</v>
      </c>
      <c r="E336" s="161">
        <f t="shared" si="54"/>
        <v>314</v>
      </c>
      <c r="F336" s="160">
        <f t="shared" si="55"/>
        <v>0</v>
      </c>
      <c r="G336" s="158">
        <f t="shared" si="50"/>
        <v>0</v>
      </c>
      <c r="H336" s="157">
        <f t="shared" si="51"/>
        <v>0</v>
      </c>
      <c r="I336" s="156"/>
      <c r="J336" s="159">
        <f t="shared" si="56"/>
        <v>0</v>
      </c>
      <c r="K336" s="158">
        <f t="shared" si="57"/>
        <v>0</v>
      </c>
      <c r="L336" s="157">
        <f t="shared" si="58"/>
        <v>0</v>
      </c>
      <c r="M336" s="156"/>
      <c r="N336" s="155">
        <f t="shared" si="59"/>
        <v>0</v>
      </c>
      <c r="O336" s="154"/>
      <c r="P336" s="142"/>
    </row>
    <row r="337" spans="1:16" x14ac:dyDescent="0.2">
      <c r="A337" s="142"/>
      <c r="B337" s="164"/>
      <c r="C337" s="165">
        <f t="shared" si="52"/>
        <v>2040</v>
      </c>
      <c r="D337" s="162">
        <f t="shared" si="53"/>
        <v>3</v>
      </c>
      <c r="E337" s="161">
        <f t="shared" si="54"/>
        <v>315</v>
      </c>
      <c r="F337" s="160">
        <f t="shared" si="55"/>
        <v>0</v>
      </c>
      <c r="G337" s="158">
        <f t="shared" si="50"/>
        <v>0</v>
      </c>
      <c r="H337" s="157">
        <f t="shared" si="51"/>
        <v>0</v>
      </c>
      <c r="I337" s="156"/>
      <c r="J337" s="159">
        <f t="shared" si="56"/>
        <v>0</v>
      </c>
      <c r="K337" s="158">
        <f t="shared" si="57"/>
        <v>0</v>
      </c>
      <c r="L337" s="157">
        <f t="shared" si="58"/>
        <v>0</v>
      </c>
      <c r="M337" s="156"/>
      <c r="N337" s="155">
        <f t="shared" si="59"/>
        <v>0</v>
      </c>
      <c r="O337" s="154"/>
      <c r="P337" s="142"/>
    </row>
    <row r="338" spans="1:16" x14ac:dyDescent="0.2">
      <c r="A338" s="142"/>
      <c r="B338" s="164"/>
      <c r="C338" s="165">
        <f t="shared" si="52"/>
        <v>2040</v>
      </c>
      <c r="D338" s="162">
        <f t="shared" si="53"/>
        <v>4</v>
      </c>
      <c r="E338" s="161">
        <f t="shared" si="54"/>
        <v>316</v>
      </c>
      <c r="F338" s="160">
        <f t="shared" si="55"/>
        <v>0</v>
      </c>
      <c r="G338" s="158">
        <f t="shared" si="50"/>
        <v>0</v>
      </c>
      <c r="H338" s="157">
        <f t="shared" si="51"/>
        <v>0</v>
      </c>
      <c r="I338" s="156"/>
      <c r="J338" s="159">
        <f t="shared" si="56"/>
        <v>0</v>
      </c>
      <c r="K338" s="158">
        <f t="shared" si="57"/>
        <v>0</v>
      </c>
      <c r="L338" s="157">
        <f t="shared" si="58"/>
        <v>0</v>
      </c>
      <c r="M338" s="156"/>
      <c r="N338" s="155">
        <f t="shared" si="59"/>
        <v>0</v>
      </c>
      <c r="O338" s="154"/>
      <c r="P338" s="142"/>
    </row>
    <row r="339" spans="1:16" x14ac:dyDescent="0.2">
      <c r="A339" s="142"/>
      <c r="B339" s="164"/>
      <c r="C339" s="165">
        <f t="shared" si="52"/>
        <v>2040</v>
      </c>
      <c r="D339" s="162">
        <f t="shared" si="53"/>
        <v>5</v>
      </c>
      <c r="E339" s="161">
        <f t="shared" si="54"/>
        <v>317</v>
      </c>
      <c r="F339" s="160">
        <f t="shared" si="55"/>
        <v>0</v>
      </c>
      <c r="G339" s="158">
        <f t="shared" ref="G339:G382" si="60">IF($G$10&lt;E339,0,+$G$13-F339)</f>
        <v>0</v>
      </c>
      <c r="H339" s="157">
        <f t="shared" ref="H339:H382" si="61">IF($G$10&lt;E339,0,+F339+G339)</f>
        <v>0</v>
      </c>
      <c r="I339" s="156"/>
      <c r="J339" s="159">
        <f t="shared" si="56"/>
        <v>0</v>
      </c>
      <c r="K339" s="158">
        <f t="shared" si="57"/>
        <v>0</v>
      </c>
      <c r="L339" s="157">
        <f t="shared" si="58"/>
        <v>0</v>
      </c>
      <c r="M339" s="156"/>
      <c r="N339" s="155">
        <f t="shared" si="59"/>
        <v>0</v>
      </c>
      <c r="O339" s="154"/>
      <c r="P339" s="142"/>
    </row>
    <row r="340" spans="1:16" x14ac:dyDescent="0.2">
      <c r="A340" s="142"/>
      <c r="B340" s="164"/>
      <c r="C340" s="165">
        <f t="shared" ref="C340:C382" si="62">IF(D340&lt;D339,+C339+1,+C339)</f>
        <v>2040</v>
      </c>
      <c r="D340" s="162">
        <f t="shared" ref="D340:D382" si="63">IF(+D339+1&gt;12,1,+D339+1)</f>
        <v>6</v>
      </c>
      <c r="E340" s="161">
        <f t="shared" ref="E340:E382" si="64">+E339+1</f>
        <v>318</v>
      </c>
      <c r="F340" s="160">
        <f t="shared" ref="F340:F382" si="65">IF($G$10&lt;E340,0,+N339*($G$11/12))</f>
        <v>0</v>
      </c>
      <c r="G340" s="158">
        <f t="shared" si="60"/>
        <v>0</v>
      </c>
      <c r="H340" s="157">
        <f t="shared" si="61"/>
        <v>0</v>
      </c>
      <c r="I340" s="156"/>
      <c r="J340" s="159">
        <f t="shared" ref="J340:J382" si="66">IF(F340=0,0,+J339+F340)</f>
        <v>0</v>
      </c>
      <c r="K340" s="158">
        <f t="shared" ref="K340:K382" si="67">IF(G340=0,0,+K339+G340)</f>
        <v>0</v>
      </c>
      <c r="L340" s="157">
        <f t="shared" ref="L340:L382" si="68">IF(H340=0,0,+L339+H340)</f>
        <v>0</v>
      </c>
      <c r="M340" s="156"/>
      <c r="N340" s="155">
        <f t="shared" ref="N340:N382" si="69">IF(G340=0,0,+N339-G340)</f>
        <v>0</v>
      </c>
      <c r="O340" s="154"/>
      <c r="P340" s="142"/>
    </row>
    <row r="341" spans="1:16" x14ac:dyDescent="0.2">
      <c r="A341" s="142"/>
      <c r="B341" s="164"/>
      <c r="C341" s="165">
        <f t="shared" si="62"/>
        <v>2040</v>
      </c>
      <c r="D341" s="162">
        <f t="shared" si="63"/>
        <v>7</v>
      </c>
      <c r="E341" s="161">
        <f t="shared" si="64"/>
        <v>319</v>
      </c>
      <c r="F341" s="160">
        <f t="shared" si="65"/>
        <v>0</v>
      </c>
      <c r="G341" s="158">
        <f t="shared" si="60"/>
        <v>0</v>
      </c>
      <c r="H341" s="157">
        <f t="shared" si="61"/>
        <v>0</v>
      </c>
      <c r="I341" s="156"/>
      <c r="J341" s="159">
        <f t="shared" si="66"/>
        <v>0</v>
      </c>
      <c r="K341" s="158">
        <f t="shared" si="67"/>
        <v>0</v>
      </c>
      <c r="L341" s="157">
        <f t="shared" si="68"/>
        <v>0</v>
      </c>
      <c r="M341" s="156"/>
      <c r="N341" s="155">
        <f t="shared" si="69"/>
        <v>0</v>
      </c>
      <c r="O341" s="154"/>
      <c r="P341" s="142"/>
    </row>
    <row r="342" spans="1:16" x14ac:dyDescent="0.2">
      <c r="A342" s="142"/>
      <c r="B342" s="164"/>
      <c r="C342" s="165">
        <f t="shared" si="62"/>
        <v>2040</v>
      </c>
      <c r="D342" s="162">
        <f t="shared" si="63"/>
        <v>8</v>
      </c>
      <c r="E342" s="161">
        <f t="shared" si="64"/>
        <v>320</v>
      </c>
      <c r="F342" s="160">
        <f t="shared" si="65"/>
        <v>0</v>
      </c>
      <c r="G342" s="158">
        <f t="shared" si="60"/>
        <v>0</v>
      </c>
      <c r="H342" s="157">
        <f t="shared" si="61"/>
        <v>0</v>
      </c>
      <c r="I342" s="156"/>
      <c r="J342" s="159">
        <f t="shared" si="66"/>
        <v>0</v>
      </c>
      <c r="K342" s="158">
        <f t="shared" si="67"/>
        <v>0</v>
      </c>
      <c r="L342" s="157">
        <f t="shared" si="68"/>
        <v>0</v>
      </c>
      <c r="M342" s="156"/>
      <c r="N342" s="155">
        <f t="shared" si="69"/>
        <v>0</v>
      </c>
      <c r="O342" s="154"/>
      <c r="P342" s="142"/>
    </row>
    <row r="343" spans="1:16" x14ac:dyDescent="0.2">
      <c r="A343" s="142"/>
      <c r="B343" s="164"/>
      <c r="C343" s="165">
        <f t="shared" si="62"/>
        <v>2040</v>
      </c>
      <c r="D343" s="162">
        <f t="shared" si="63"/>
        <v>9</v>
      </c>
      <c r="E343" s="161">
        <f t="shared" si="64"/>
        <v>321</v>
      </c>
      <c r="F343" s="160">
        <f t="shared" si="65"/>
        <v>0</v>
      </c>
      <c r="G343" s="158">
        <f t="shared" si="60"/>
        <v>0</v>
      </c>
      <c r="H343" s="157">
        <f t="shared" si="61"/>
        <v>0</v>
      </c>
      <c r="I343" s="156"/>
      <c r="J343" s="159">
        <f t="shared" si="66"/>
        <v>0</v>
      </c>
      <c r="K343" s="158">
        <f t="shared" si="67"/>
        <v>0</v>
      </c>
      <c r="L343" s="157">
        <f t="shared" si="68"/>
        <v>0</v>
      </c>
      <c r="M343" s="156"/>
      <c r="N343" s="155">
        <f t="shared" si="69"/>
        <v>0</v>
      </c>
      <c r="O343" s="154"/>
      <c r="P343" s="142"/>
    </row>
    <row r="344" spans="1:16" x14ac:dyDescent="0.2">
      <c r="A344" s="142"/>
      <c r="B344" s="164"/>
      <c r="C344" s="165">
        <f t="shared" si="62"/>
        <v>2040</v>
      </c>
      <c r="D344" s="162">
        <f t="shared" si="63"/>
        <v>10</v>
      </c>
      <c r="E344" s="161">
        <f t="shared" si="64"/>
        <v>322</v>
      </c>
      <c r="F344" s="160">
        <f t="shared" si="65"/>
        <v>0</v>
      </c>
      <c r="G344" s="158">
        <f t="shared" si="60"/>
        <v>0</v>
      </c>
      <c r="H344" s="157">
        <f t="shared" si="61"/>
        <v>0</v>
      </c>
      <c r="I344" s="156"/>
      <c r="J344" s="159">
        <f t="shared" si="66"/>
        <v>0</v>
      </c>
      <c r="K344" s="158">
        <f t="shared" si="67"/>
        <v>0</v>
      </c>
      <c r="L344" s="157">
        <f t="shared" si="68"/>
        <v>0</v>
      </c>
      <c r="M344" s="156"/>
      <c r="N344" s="155">
        <f t="shared" si="69"/>
        <v>0</v>
      </c>
      <c r="O344" s="154"/>
      <c r="P344" s="142"/>
    </row>
    <row r="345" spans="1:16" x14ac:dyDescent="0.2">
      <c r="A345" s="142"/>
      <c r="B345" s="164"/>
      <c r="C345" s="165">
        <f t="shared" si="62"/>
        <v>2040</v>
      </c>
      <c r="D345" s="162">
        <f t="shared" si="63"/>
        <v>11</v>
      </c>
      <c r="E345" s="161">
        <f t="shared" si="64"/>
        <v>323</v>
      </c>
      <c r="F345" s="160">
        <f t="shared" si="65"/>
        <v>0</v>
      </c>
      <c r="G345" s="158">
        <f t="shared" si="60"/>
        <v>0</v>
      </c>
      <c r="H345" s="157">
        <f t="shared" si="61"/>
        <v>0</v>
      </c>
      <c r="I345" s="156"/>
      <c r="J345" s="159">
        <f t="shared" si="66"/>
        <v>0</v>
      </c>
      <c r="K345" s="158">
        <f t="shared" si="67"/>
        <v>0</v>
      </c>
      <c r="L345" s="157">
        <f t="shared" si="68"/>
        <v>0</v>
      </c>
      <c r="M345" s="156"/>
      <c r="N345" s="155">
        <f t="shared" si="69"/>
        <v>0</v>
      </c>
      <c r="O345" s="154"/>
      <c r="P345" s="142"/>
    </row>
    <row r="346" spans="1:16" x14ac:dyDescent="0.2">
      <c r="A346" s="142"/>
      <c r="B346" s="164"/>
      <c r="C346" s="165">
        <f t="shared" si="62"/>
        <v>2040</v>
      </c>
      <c r="D346" s="162">
        <f t="shared" si="63"/>
        <v>12</v>
      </c>
      <c r="E346" s="161">
        <f t="shared" si="64"/>
        <v>324</v>
      </c>
      <c r="F346" s="160">
        <f t="shared" si="65"/>
        <v>0</v>
      </c>
      <c r="G346" s="158">
        <f t="shared" si="60"/>
        <v>0</v>
      </c>
      <c r="H346" s="157">
        <f t="shared" si="61"/>
        <v>0</v>
      </c>
      <c r="I346" s="156"/>
      <c r="J346" s="159">
        <f t="shared" si="66"/>
        <v>0</v>
      </c>
      <c r="K346" s="158">
        <f t="shared" si="67"/>
        <v>0</v>
      </c>
      <c r="L346" s="157">
        <f t="shared" si="68"/>
        <v>0</v>
      </c>
      <c r="M346" s="156"/>
      <c r="N346" s="155">
        <f t="shared" si="69"/>
        <v>0</v>
      </c>
      <c r="O346" s="154"/>
      <c r="P346" s="142"/>
    </row>
    <row r="347" spans="1:16" x14ac:dyDescent="0.2">
      <c r="A347" s="142"/>
      <c r="B347" s="164"/>
      <c r="C347" s="165">
        <f t="shared" si="62"/>
        <v>2041</v>
      </c>
      <c r="D347" s="162">
        <f t="shared" si="63"/>
        <v>1</v>
      </c>
      <c r="E347" s="161">
        <f t="shared" si="64"/>
        <v>325</v>
      </c>
      <c r="F347" s="160">
        <f t="shared" si="65"/>
        <v>0</v>
      </c>
      <c r="G347" s="158">
        <f t="shared" si="60"/>
        <v>0</v>
      </c>
      <c r="H347" s="157">
        <f t="shared" si="61"/>
        <v>0</v>
      </c>
      <c r="I347" s="156"/>
      <c r="J347" s="159">
        <f t="shared" si="66"/>
        <v>0</v>
      </c>
      <c r="K347" s="158">
        <f t="shared" si="67"/>
        <v>0</v>
      </c>
      <c r="L347" s="157">
        <f t="shared" si="68"/>
        <v>0</v>
      </c>
      <c r="M347" s="156"/>
      <c r="N347" s="155">
        <f t="shared" si="69"/>
        <v>0</v>
      </c>
      <c r="O347" s="154"/>
      <c r="P347" s="142"/>
    </row>
    <row r="348" spans="1:16" x14ac:dyDescent="0.2">
      <c r="A348" s="142"/>
      <c r="B348" s="164"/>
      <c r="C348" s="165">
        <f t="shared" si="62"/>
        <v>2041</v>
      </c>
      <c r="D348" s="162">
        <f t="shared" si="63"/>
        <v>2</v>
      </c>
      <c r="E348" s="161">
        <f t="shared" si="64"/>
        <v>326</v>
      </c>
      <c r="F348" s="160">
        <f t="shared" si="65"/>
        <v>0</v>
      </c>
      <c r="G348" s="158">
        <f t="shared" si="60"/>
        <v>0</v>
      </c>
      <c r="H348" s="157">
        <f t="shared" si="61"/>
        <v>0</v>
      </c>
      <c r="I348" s="156"/>
      <c r="J348" s="159">
        <f t="shared" si="66"/>
        <v>0</v>
      </c>
      <c r="K348" s="158">
        <f t="shared" si="67"/>
        <v>0</v>
      </c>
      <c r="L348" s="157">
        <f t="shared" si="68"/>
        <v>0</v>
      </c>
      <c r="M348" s="156"/>
      <c r="N348" s="155">
        <f t="shared" si="69"/>
        <v>0</v>
      </c>
      <c r="O348" s="154"/>
      <c r="P348" s="142"/>
    </row>
    <row r="349" spans="1:16" x14ac:dyDescent="0.2">
      <c r="A349" s="142"/>
      <c r="B349" s="164"/>
      <c r="C349" s="165">
        <f t="shared" si="62"/>
        <v>2041</v>
      </c>
      <c r="D349" s="162">
        <f t="shared" si="63"/>
        <v>3</v>
      </c>
      <c r="E349" s="161">
        <f t="shared" si="64"/>
        <v>327</v>
      </c>
      <c r="F349" s="160">
        <f t="shared" si="65"/>
        <v>0</v>
      </c>
      <c r="G349" s="158">
        <f t="shared" si="60"/>
        <v>0</v>
      </c>
      <c r="H349" s="157">
        <f t="shared" si="61"/>
        <v>0</v>
      </c>
      <c r="I349" s="156"/>
      <c r="J349" s="159">
        <f t="shared" si="66"/>
        <v>0</v>
      </c>
      <c r="K349" s="158">
        <f t="shared" si="67"/>
        <v>0</v>
      </c>
      <c r="L349" s="157">
        <f t="shared" si="68"/>
        <v>0</v>
      </c>
      <c r="M349" s="156"/>
      <c r="N349" s="155">
        <f t="shared" si="69"/>
        <v>0</v>
      </c>
      <c r="O349" s="154"/>
      <c r="P349" s="142"/>
    </row>
    <row r="350" spans="1:16" x14ac:dyDescent="0.2">
      <c r="A350" s="142"/>
      <c r="B350" s="164"/>
      <c r="C350" s="165">
        <f t="shared" si="62"/>
        <v>2041</v>
      </c>
      <c r="D350" s="162">
        <f t="shared" si="63"/>
        <v>4</v>
      </c>
      <c r="E350" s="161">
        <f t="shared" si="64"/>
        <v>328</v>
      </c>
      <c r="F350" s="160">
        <f t="shared" si="65"/>
        <v>0</v>
      </c>
      <c r="G350" s="158">
        <f t="shared" si="60"/>
        <v>0</v>
      </c>
      <c r="H350" s="157">
        <f t="shared" si="61"/>
        <v>0</v>
      </c>
      <c r="I350" s="156"/>
      <c r="J350" s="159">
        <f t="shared" si="66"/>
        <v>0</v>
      </c>
      <c r="K350" s="158">
        <f t="shared" si="67"/>
        <v>0</v>
      </c>
      <c r="L350" s="157">
        <f t="shared" si="68"/>
        <v>0</v>
      </c>
      <c r="M350" s="156"/>
      <c r="N350" s="155">
        <f t="shared" si="69"/>
        <v>0</v>
      </c>
      <c r="O350" s="154"/>
      <c r="P350" s="142"/>
    </row>
    <row r="351" spans="1:16" x14ac:dyDescent="0.2">
      <c r="A351" s="142"/>
      <c r="B351" s="164"/>
      <c r="C351" s="165">
        <f t="shared" si="62"/>
        <v>2041</v>
      </c>
      <c r="D351" s="162">
        <f t="shared" si="63"/>
        <v>5</v>
      </c>
      <c r="E351" s="161">
        <f t="shared" si="64"/>
        <v>329</v>
      </c>
      <c r="F351" s="160">
        <f t="shared" si="65"/>
        <v>0</v>
      </c>
      <c r="G351" s="158">
        <f t="shared" si="60"/>
        <v>0</v>
      </c>
      <c r="H351" s="157">
        <f t="shared" si="61"/>
        <v>0</v>
      </c>
      <c r="I351" s="156"/>
      <c r="J351" s="159">
        <f t="shared" si="66"/>
        <v>0</v>
      </c>
      <c r="K351" s="158">
        <f t="shared" si="67"/>
        <v>0</v>
      </c>
      <c r="L351" s="157">
        <f t="shared" si="68"/>
        <v>0</v>
      </c>
      <c r="M351" s="156"/>
      <c r="N351" s="155">
        <f t="shared" si="69"/>
        <v>0</v>
      </c>
      <c r="O351" s="154"/>
      <c r="P351" s="142"/>
    </row>
    <row r="352" spans="1:16" x14ac:dyDescent="0.2">
      <c r="A352" s="142"/>
      <c r="B352" s="164"/>
      <c r="C352" s="165">
        <f t="shared" si="62"/>
        <v>2041</v>
      </c>
      <c r="D352" s="162">
        <f t="shared" si="63"/>
        <v>6</v>
      </c>
      <c r="E352" s="161">
        <f t="shared" si="64"/>
        <v>330</v>
      </c>
      <c r="F352" s="160">
        <f t="shared" si="65"/>
        <v>0</v>
      </c>
      <c r="G352" s="158">
        <f t="shared" si="60"/>
        <v>0</v>
      </c>
      <c r="H352" s="157">
        <f t="shared" si="61"/>
        <v>0</v>
      </c>
      <c r="I352" s="156"/>
      <c r="J352" s="159">
        <f t="shared" si="66"/>
        <v>0</v>
      </c>
      <c r="K352" s="158">
        <f t="shared" si="67"/>
        <v>0</v>
      </c>
      <c r="L352" s="157">
        <f t="shared" si="68"/>
        <v>0</v>
      </c>
      <c r="M352" s="156"/>
      <c r="N352" s="155">
        <f t="shared" si="69"/>
        <v>0</v>
      </c>
      <c r="O352" s="154"/>
      <c r="P352" s="142"/>
    </row>
    <row r="353" spans="1:16" x14ac:dyDescent="0.2">
      <c r="A353" s="142"/>
      <c r="B353" s="164"/>
      <c r="C353" s="165">
        <f t="shared" si="62"/>
        <v>2041</v>
      </c>
      <c r="D353" s="162">
        <f t="shared" si="63"/>
        <v>7</v>
      </c>
      <c r="E353" s="161">
        <f t="shared" si="64"/>
        <v>331</v>
      </c>
      <c r="F353" s="160">
        <f t="shared" si="65"/>
        <v>0</v>
      </c>
      <c r="G353" s="158">
        <f t="shared" si="60"/>
        <v>0</v>
      </c>
      <c r="H353" s="157">
        <f t="shared" si="61"/>
        <v>0</v>
      </c>
      <c r="I353" s="156"/>
      <c r="J353" s="159">
        <f t="shared" si="66"/>
        <v>0</v>
      </c>
      <c r="K353" s="158">
        <f t="shared" si="67"/>
        <v>0</v>
      </c>
      <c r="L353" s="157">
        <f t="shared" si="68"/>
        <v>0</v>
      </c>
      <c r="M353" s="156"/>
      <c r="N353" s="155">
        <f t="shared" si="69"/>
        <v>0</v>
      </c>
      <c r="O353" s="154"/>
      <c r="P353" s="142"/>
    </row>
    <row r="354" spans="1:16" x14ac:dyDescent="0.2">
      <c r="A354" s="142"/>
      <c r="B354" s="164"/>
      <c r="C354" s="165">
        <f t="shared" si="62"/>
        <v>2041</v>
      </c>
      <c r="D354" s="162">
        <f t="shared" si="63"/>
        <v>8</v>
      </c>
      <c r="E354" s="161">
        <f t="shared" si="64"/>
        <v>332</v>
      </c>
      <c r="F354" s="160">
        <f t="shared" si="65"/>
        <v>0</v>
      </c>
      <c r="G354" s="158">
        <f t="shared" si="60"/>
        <v>0</v>
      </c>
      <c r="H354" s="157">
        <f t="shared" si="61"/>
        <v>0</v>
      </c>
      <c r="I354" s="156"/>
      <c r="J354" s="159">
        <f t="shared" si="66"/>
        <v>0</v>
      </c>
      <c r="K354" s="158">
        <f t="shared" si="67"/>
        <v>0</v>
      </c>
      <c r="L354" s="157">
        <f t="shared" si="68"/>
        <v>0</v>
      </c>
      <c r="M354" s="156"/>
      <c r="N354" s="155">
        <f t="shared" si="69"/>
        <v>0</v>
      </c>
      <c r="O354" s="154"/>
      <c r="P354" s="142"/>
    </row>
    <row r="355" spans="1:16" x14ac:dyDescent="0.2">
      <c r="A355" s="142"/>
      <c r="B355" s="164"/>
      <c r="C355" s="165">
        <f t="shared" si="62"/>
        <v>2041</v>
      </c>
      <c r="D355" s="162">
        <f t="shared" si="63"/>
        <v>9</v>
      </c>
      <c r="E355" s="161">
        <f t="shared" si="64"/>
        <v>333</v>
      </c>
      <c r="F355" s="160">
        <f t="shared" si="65"/>
        <v>0</v>
      </c>
      <c r="G355" s="158">
        <f t="shared" si="60"/>
        <v>0</v>
      </c>
      <c r="H355" s="157">
        <f t="shared" si="61"/>
        <v>0</v>
      </c>
      <c r="I355" s="156"/>
      <c r="J355" s="159">
        <f t="shared" si="66"/>
        <v>0</v>
      </c>
      <c r="K355" s="158">
        <f t="shared" si="67"/>
        <v>0</v>
      </c>
      <c r="L355" s="157">
        <f t="shared" si="68"/>
        <v>0</v>
      </c>
      <c r="M355" s="156"/>
      <c r="N355" s="155">
        <f t="shared" si="69"/>
        <v>0</v>
      </c>
      <c r="O355" s="154"/>
      <c r="P355" s="142"/>
    </row>
    <row r="356" spans="1:16" x14ac:dyDescent="0.2">
      <c r="A356" s="142"/>
      <c r="B356" s="164"/>
      <c r="C356" s="165">
        <f t="shared" si="62"/>
        <v>2041</v>
      </c>
      <c r="D356" s="162">
        <f t="shared" si="63"/>
        <v>10</v>
      </c>
      <c r="E356" s="161">
        <f t="shared" si="64"/>
        <v>334</v>
      </c>
      <c r="F356" s="160">
        <f t="shared" si="65"/>
        <v>0</v>
      </c>
      <c r="G356" s="158">
        <f t="shared" si="60"/>
        <v>0</v>
      </c>
      <c r="H356" s="157">
        <f t="shared" si="61"/>
        <v>0</v>
      </c>
      <c r="I356" s="156"/>
      <c r="J356" s="159">
        <f t="shared" si="66"/>
        <v>0</v>
      </c>
      <c r="K356" s="158">
        <f t="shared" si="67"/>
        <v>0</v>
      </c>
      <c r="L356" s="157">
        <f t="shared" si="68"/>
        <v>0</v>
      </c>
      <c r="M356" s="156"/>
      <c r="N356" s="155">
        <f t="shared" si="69"/>
        <v>0</v>
      </c>
      <c r="O356" s="154"/>
      <c r="P356" s="142"/>
    </row>
    <row r="357" spans="1:16" x14ac:dyDescent="0.2">
      <c r="A357" s="142"/>
      <c r="B357" s="164"/>
      <c r="C357" s="165">
        <f t="shared" si="62"/>
        <v>2041</v>
      </c>
      <c r="D357" s="162">
        <f t="shared" si="63"/>
        <v>11</v>
      </c>
      <c r="E357" s="161">
        <f t="shared" si="64"/>
        <v>335</v>
      </c>
      <c r="F357" s="160">
        <f t="shared" si="65"/>
        <v>0</v>
      </c>
      <c r="G357" s="158">
        <f t="shared" si="60"/>
        <v>0</v>
      </c>
      <c r="H357" s="157">
        <f t="shared" si="61"/>
        <v>0</v>
      </c>
      <c r="I357" s="156"/>
      <c r="J357" s="159">
        <f t="shared" si="66"/>
        <v>0</v>
      </c>
      <c r="K357" s="158">
        <f t="shared" si="67"/>
        <v>0</v>
      </c>
      <c r="L357" s="157">
        <f t="shared" si="68"/>
        <v>0</v>
      </c>
      <c r="M357" s="156"/>
      <c r="N357" s="155">
        <f t="shared" si="69"/>
        <v>0</v>
      </c>
      <c r="O357" s="154"/>
      <c r="P357" s="142"/>
    </row>
    <row r="358" spans="1:16" x14ac:dyDescent="0.2">
      <c r="A358" s="142"/>
      <c r="B358" s="164"/>
      <c r="C358" s="165">
        <f t="shared" si="62"/>
        <v>2041</v>
      </c>
      <c r="D358" s="162">
        <f t="shared" si="63"/>
        <v>12</v>
      </c>
      <c r="E358" s="161">
        <f t="shared" si="64"/>
        <v>336</v>
      </c>
      <c r="F358" s="160">
        <f t="shared" si="65"/>
        <v>0</v>
      </c>
      <c r="G358" s="158">
        <f t="shared" si="60"/>
        <v>0</v>
      </c>
      <c r="H358" s="157">
        <f t="shared" si="61"/>
        <v>0</v>
      </c>
      <c r="I358" s="156"/>
      <c r="J358" s="159">
        <f t="shared" si="66"/>
        <v>0</v>
      </c>
      <c r="K358" s="158">
        <f t="shared" si="67"/>
        <v>0</v>
      </c>
      <c r="L358" s="157">
        <f t="shared" si="68"/>
        <v>0</v>
      </c>
      <c r="M358" s="156"/>
      <c r="N358" s="155">
        <f t="shared" si="69"/>
        <v>0</v>
      </c>
      <c r="O358" s="154"/>
      <c r="P358" s="142"/>
    </row>
    <row r="359" spans="1:16" x14ac:dyDescent="0.2">
      <c r="A359" s="142"/>
      <c r="B359" s="164"/>
      <c r="C359" s="165">
        <f t="shared" si="62"/>
        <v>2042</v>
      </c>
      <c r="D359" s="162">
        <f t="shared" si="63"/>
        <v>1</v>
      </c>
      <c r="E359" s="161">
        <f t="shared" si="64"/>
        <v>337</v>
      </c>
      <c r="F359" s="160">
        <f t="shared" si="65"/>
        <v>0</v>
      </c>
      <c r="G359" s="158">
        <f t="shared" si="60"/>
        <v>0</v>
      </c>
      <c r="H359" s="157">
        <f t="shared" si="61"/>
        <v>0</v>
      </c>
      <c r="I359" s="156"/>
      <c r="J359" s="159">
        <f t="shared" si="66"/>
        <v>0</v>
      </c>
      <c r="K359" s="158">
        <f t="shared" si="67"/>
        <v>0</v>
      </c>
      <c r="L359" s="157">
        <f t="shared" si="68"/>
        <v>0</v>
      </c>
      <c r="M359" s="156"/>
      <c r="N359" s="155">
        <f t="shared" si="69"/>
        <v>0</v>
      </c>
      <c r="O359" s="154"/>
      <c r="P359" s="142"/>
    </row>
    <row r="360" spans="1:16" x14ac:dyDescent="0.2">
      <c r="A360" s="142"/>
      <c r="B360" s="164"/>
      <c r="C360" s="165">
        <f t="shared" si="62"/>
        <v>2042</v>
      </c>
      <c r="D360" s="162">
        <f t="shared" si="63"/>
        <v>2</v>
      </c>
      <c r="E360" s="161">
        <f t="shared" si="64"/>
        <v>338</v>
      </c>
      <c r="F360" s="160">
        <f t="shared" si="65"/>
        <v>0</v>
      </c>
      <c r="G360" s="158">
        <f t="shared" si="60"/>
        <v>0</v>
      </c>
      <c r="H360" s="157">
        <f t="shared" si="61"/>
        <v>0</v>
      </c>
      <c r="I360" s="156"/>
      <c r="J360" s="159">
        <f t="shared" si="66"/>
        <v>0</v>
      </c>
      <c r="K360" s="158">
        <f t="shared" si="67"/>
        <v>0</v>
      </c>
      <c r="L360" s="157">
        <f t="shared" si="68"/>
        <v>0</v>
      </c>
      <c r="M360" s="156"/>
      <c r="N360" s="155">
        <f t="shared" si="69"/>
        <v>0</v>
      </c>
      <c r="O360" s="154"/>
      <c r="P360" s="142"/>
    </row>
    <row r="361" spans="1:16" x14ac:dyDescent="0.2">
      <c r="A361" s="142"/>
      <c r="B361" s="164"/>
      <c r="C361" s="165">
        <f t="shared" si="62"/>
        <v>2042</v>
      </c>
      <c r="D361" s="162">
        <f t="shared" si="63"/>
        <v>3</v>
      </c>
      <c r="E361" s="161">
        <f t="shared" si="64"/>
        <v>339</v>
      </c>
      <c r="F361" s="160">
        <f t="shared" si="65"/>
        <v>0</v>
      </c>
      <c r="G361" s="158">
        <f t="shared" si="60"/>
        <v>0</v>
      </c>
      <c r="H361" s="157">
        <f t="shared" si="61"/>
        <v>0</v>
      </c>
      <c r="I361" s="156"/>
      <c r="J361" s="159">
        <f t="shared" si="66"/>
        <v>0</v>
      </c>
      <c r="K361" s="158">
        <f t="shared" si="67"/>
        <v>0</v>
      </c>
      <c r="L361" s="157">
        <f t="shared" si="68"/>
        <v>0</v>
      </c>
      <c r="M361" s="156"/>
      <c r="N361" s="155">
        <f t="shared" si="69"/>
        <v>0</v>
      </c>
      <c r="O361" s="154"/>
      <c r="P361" s="142"/>
    </row>
    <row r="362" spans="1:16" x14ac:dyDescent="0.2">
      <c r="A362" s="142"/>
      <c r="B362" s="164"/>
      <c r="C362" s="165">
        <f t="shared" si="62"/>
        <v>2042</v>
      </c>
      <c r="D362" s="162">
        <f t="shared" si="63"/>
        <v>4</v>
      </c>
      <c r="E362" s="161">
        <f t="shared" si="64"/>
        <v>340</v>
      </c>
      <c r="F362" s="160">
        <f t="shared" si="65"/>
        <v>0</v>
      </c>
      <c r="G362" s="158">
        <f t="shared" si="60"/>
        <v>0</v>
      </c>
      <c r="H362" s="157">
        <f t="shared" si="61"/>
        <v>0</v>
      </c>
      <c r="I362" s="156"/>
      <c r="J362" s="159">
        <f t="shared" si="66"/>
        <v>0</v>
      </c>
      <c r="K362" s="158">
        <f t="shared" si="67"/>
        <v>0</v>
      </c>
      <c r="L362" s="157">
        <f t="shared" si="68"/>
        <v>0</v>
      </c>
      <c r="M362" s="156"/>
      <c r="N362" s="155">
        <f t="shared" si="69"/>
        <v>0</v>
      </c>
      <c r="O362" s="154"/>
      <c r="P362" s="142"/>
    </row>
    <row r="363" spans="1:16" x14ac:dyDescent="0.2">
      <c r="A363" s="142"/>
      <c r="B363" s="164"/>
      <c r="C363" s="165">
        <f t="shared" si="62"/>
        <v>2042</v>
      </c>
      <c r="D363" s="162">
        <f t="shared" si="63"/>
        <v>5</v>
      </c>
      <c r="E363" s="161">
        <f t="shared" si="64"/>
        <v>341</v>
      </c>
      <c r="F363" s="160">
        <f t="shared" si="65"/>
        <v>0</v>
      </c>
      <c r="G363" s="158">
        <f t="shared" si="60"/>
        <v>0</v>
      </c>
      <c r="H363" s="157">
        <f t="shared" si="61"/>
        <v>0</v>
      </c>
      <c r="I363" s="156"/>
      <c r="J363" s="159">
        <f t="shared" si="66"/>
        <v>0</v>
      </c>
      <c r="K363" s="158">
        <f t="shared" si="67"/>
        <v>0</v>
      </c>
      <c r="L363" s="157">
        <f t="shared" si="68"/>
        <v>0</v>
      </c>
      <c r="M363" s="156"/>
      <c r="N363" s="155">
        <f t="shared" si="69"/>
        <v>0</v>
      </c>
      <c r="O363" s="154"/>
      <c r="P363" s="142"/>
    </row>
    <row r="364" spans="1:16" x14ac:dyDescent="0.2">
      <c r="A364" s="142"/>
      <c r="B364" s="164"/>
      <c r="C364" s="165">
        <f t="shared" si="62"/>
        <v>2042</v>
      </c>
      <c r="D364" s="162">
        <f t="shared" si="63"/>
        <v>6</v>
      </c>
      <c r="E364" s="161">
        <f t="shared" si="64"/>
        <v>342</v>
      </c>
      <c r="F364" s="160">
        <f t="shared" si="65"/>
        <v>0</v>
      </c>
      <c r="G364" s="158">
        <f t="shared" si="60"/>
        <v>0</v>
      </c>
      <c r="H364" s="157">
        <f t="shared" si="61"/>
        <v>0</v>
      </c>
      <c r="I364" s="156"/>
      <c r="J364" s="159">
        <f t="shared" si="66"/>
        <v>0</v>
      </c>
      <c r="K364" s="158">
        <f t="shared" si="67"/>
        <v>0</v>
      </c>
      <c r="L364" s="157">
        <f t="shared" si="68"/>
        <v>0</v>
      </c>
      <c r="M364" s="156"/>
      <c r="N364" s="155">
        <f t="shared" si="69"/>
        <v>0</v>
      </c>
      <c r="O364" s="154"/>
      <c r="P364" s="142"/>
    </row>
    <row r="365" spans="1:16" x14ac:dyDescent="0.2">
      <c r="A365" s="142"/>
      <c r="B365" s="164"/>
      <c r="C365" s="165">
        <f t="shared" si="62"/>
        <v>2042</v>
      </c>
      <c r="D365" s="162">
        <f t="shared" si="63"/>
        <v>7</v>
      </c>
      <c r="E365" s="161">
        <f t="shared" si="64"/>
        <v>343</v>
      </c>
      <c r="F365" s="160">
        <f t="shared" si="65"/>
        <v>0</v>
      </c>
      <c r="G365" s="158">
        <f t="shared" si="60"/>
        <v>0</v>
      </c>
      <c r="H365" s="157">
        <f t="shared" si="61"/>
        <v>0</v>
      </c>
      <c r="I365" s="156"/>
      <c r="J365" s="159">
        <f t="shared" si="66"/>
        <v>0</v>
      </c>
      <c r="K365" s="158">
        <f t="shared" si="67"/>
        <v>0</v>
      </c>
      <c r="L365" s="157">
        <f t="shared" si="68"/>
        <v>0</v>
      </c>
      <c r="M365" s="156"/>
      <c r="N365" s="155">
        <f t="shared" si="69"/>
        <v>0</v>
      </c>
      <c r="O365" s="154"/>
      <c r="P365" s="142"/>
    </row>
    <row r="366" spans="1:16" x14ac:dyDescent="0.2">
      <c r="A366" s="142"/>
      <c r="B366" s="164"/>
      <c r="C366" s="165">
        <f t="shared" si="62"/>
        <v>2042</v>
      </c>
      <c r="D366" s="162">
        <f t="shared" si="63"/>
        <v>8</v>
      </c>
      <c r="E366" s="161">
        <f t="shared" si="64"/>
        <v>344</v>
      </c>
      <c r="F366" s="160">
        <f t="shared" si="65"/>
        <v>0</v>
      </c>
      <c r="G366" s="158">
        <f t="shared" si="60"/>
        <v>0</v>
      </c>
      <c r="H366" s="157">
        <f t="shared" si="61"/>
        <v>0</v>
      </c>
      <c r="I366" s="156"/>
      <c r="J366" s="159">
        <f t="shared" si="66"/>
        <v>0</v>
      </c>
      <c r="K366" s="158">
        <f t="shared" si="67"/>
        <v>0</v>
      </c>
      <c r="L366" s="157">
        <f t="shared" si="68"/>
        <v>0</v>
      </c>
      <c r="M366" s="156"/>
      <c r="N366" s="155">
        <f t="shared" si="69"/>
        <v>0</v>
      </c>
      <c r="O366" s="154"/>
      <c r="P366" s="142"/>
    </row>
    <row r="367" spans="1:16" x14ac:dyDescent="0.2">
      <c r="A367" s="142"/>
      <c r="B367" s="164"/>
      <c r="C367" s="165">
        <f t="shared" si="62"/>
        <v>2042</v>
      </c>
      <c r="D367" s="162">
        <f t="shared" si="63"/>
        <v>9</v>
      </c>
      <c r="E367" s="161">
        <f t="shared" si="64"/>
        <v>345</v>
      </c>
      <c r="F367" s="160">
        <f t="shared" si="65"/>
        <v>0</v>
      </c>
      <c r="G367" s="158">
        <f t="shared" si="60"/>
        <v>0</v>
      </c>
      <c r="H367" s="157">
        <f t="shared" si="61"/>
        <v>0</v>
      </c>
      <c r="I367" s="156"/>
      <c r="J367" s="159">
        <f t="shared" si="66"/>
        <v>0</v>
      </c>
      <c r="K367" s="158">
        <f t="shared" si="67"/>
        <v>0</v>
      </c>
      <c r="L367" s="157">
        <f t="shared" si="68"/>
        <v>0</v>
      </c>
      <c r="M367" s="156"/>
      <c r="N367" s="155">
        <f t="shared" si="69"/>
        <v>0</v>
      </c>
      <c r="O367" s="154"/>
      <c r="P367" s="142"/>
    </row>
    <row r="368" spans="1:16" x14ac:dyDescent="0.2">
      <c r="A368" s="142"/>
      <c r="B368" s="164"/>
      <c r="C368" s="165">
        <f t="shared" si="62"/>
        <v>2042</v>
      </c>
      <c r="D368" s="162">
        <f t="shared" si="63"/>
        <v>10</v>
      </c>
      <c r="E368" s="161">
        <f t="shared" si="64"/>
        <v>346</v>
      </c>
      <c r="F368" s="160">
        <f t="shared" si="65"/>
        <v>0</v>
      </c>
      <c r="G368" s="158">
        <f t="shared" si="60"/>
        <v>0</v>
      </c>
      <c r="H368" s="157">
        <f t="shared" si="61"/>
        <v>0</v>
      </c>
      <c r="I368" s="156"/>
      <c r="J368" s="159">
        <f t="shared" si="66"/>
        <v>0</v>
      </c>
      <c r="K368" s="158">
        <f t="shared" si="67"/>
        <v>0</v>
      </c>
      <c r="L368" s="157">
        <f t="shared" si="68"/>
        <v>0</v>
      </c>
      <c r="M368" s="156"/>
      <c r="N368" s="155">
        <f t="shared" si="69"/>
        <v>0</v>
      </c>
      <c r="O368" s="154"/>
      <c r="P368" s="142"/>
    </row>
    <row r="369" spans="1:16" x14ac:dyDescent="0.2">
      <c r="A369" s="142"/>
      <c r="B369" s="164"/>
      <c r="C369" s="165">
        <f t="shared" si="62"/>
        <v>2042</v>
      </c>
      <c r="D369" s="162">
        <f t="shared" si="63"/>
        <v>11</v>
      </c>
      <c r="E369" s="161">
        <f t="shared" si="64"/>
        <v>347</v>
      </c>
      <c r="F369" s="160">
        <f t="shared" si="65"/>
        <v>0</v>
      </c>
      <c r="G369" s="158">
        <f t="shared" si="60"/>
        <v>0</v>
      </c>
      <c r="H369" s="157">
        <f t="shared" si="61"/>
        <v>0</v>
      </c>
      <c r="I369" s="156"/>
      <c r="J369" s="159">
        <f t="shared" si="66"/>
        <v>0</v>
      </c>
      <c r="K369" s="158">
        <f t="shared" si="67"/>
        <v>0</v>
      </c>
      <c r="L369" s="157">
        <f t="shared" si="68"/>
        <v>0</v>
      </c>
      <c r="M369" s="156"/>
      <c r="N369" s="155">
        <f t="shared" si="69"/>
        <v>0</v>
      </c>
      <c r="O369" s="154"/>
      <c r="P369" s="142"/>
    </row>
    <row r="370" spans="1:16" x14ac:dyDescent="0.2">
      <c r="A370" s="142"/>
      <c r="B370" s="164"/>
      <c r="C370" s="165">
        <f t="shared" si="62"/>
        <v>2042</v>
      </c>
      <c r="D370" s="162">
        <f t="shared" si="63"/>
        <v>12</v>
      </c>
      <c r="E370" s="161">
        <f t="shared" si="64"/>
        <v>348</v>
      </c>
      <c r="F370" s="160">
        <f t="shared" si="65"/>
        <v>0</v>
      </c>
      <c r="G370" s="158">
        <f t="shared" si="60"/>
        <v>0</v>
      </c>
      <c r="H370" s="157">
        <f t="shared" si="61"/>
        <v>0</v>
      </c>
      <c r="I370" s="156"/>
      <c r="J370" s="159">
        <f t="shared" si="66"/>
        <v>0</v>
      </c>
      <c r="K370" s="158">
        <f t="shared" si="67"/>
        <v>0</v>
      </c>
      <c r="L370" s="157">
        <f t="shared" si="68"/>
        <v>0</v>
      </c>
      <c r="M370" s="156"/>
      <c r="N370" s="155">
        <f t="shared" si="69"/>
        <v>0</v>
      </c>
      <c r="O370" s="154"/>
      <c r="P370" s="142"/>
    </row>
    <row r="371" spans="1:16" x14ac:dyDescent="0.2">
      <c r="A371" s="142"/>
      <c r="B371" s="164"/>
      <c r="C371" s="165">
        <f t="shared" si="62"/>
        <v>2043</v>
      </c>
      <c r="D371" s="162">
        <f t="shared" si="63"/>
        <v>1</v>
      </c>
      <c r="E371" s="161">
        <f t="shared" si="64"/>
        <v>349</v>
      </c>
      <c r="F371" s="160">
        <f t="shared" si="65"/>
        <v>0</v>
      </c>
      <c r="G371" s="158">
        <f t="shared" si="60"/>
        <v>0</v>
      </c>
      <c r="H371" s="157">
        <f t="shared" si="61"/>
        <v>0</v>
      </c>
      <c r="I371" s="156"/>
      <c r="J371" s="159">
        <f t="shared" si="66"/>
        <v>0</v>
      </c>
      <c r="K371" s="158">
        <f t="shared" si="67"/>
        <v>0</v>
      </c>
      <c r="L371" s="157">
        <f t="shared" si="68"/>
        <v>0</v>
      </c>
      <c r="M371" s="156"/>
      <c r="N371" s="155">
        <f t="shared" si="69"/>
        <v>0</v>
      </c>
      <c r="O371" s="154"/>
      <c r="P371" s="142"/>
    </row>
    <row r="372" spans="1:16" x14ac:dyDescent="0.2">
      <c r="A372" s="142"/>
      <c r="B372" s="164"/>
      <c r="C372" s="165">
        <f t="shared" si="62"/>
        <v>2043</v>
      </c>
      <c r="D372" s="162">
        <f t="shared" si="63"/>
        <v>2</v>
      </c>
      <c r="E372" s="161">
        <f t="shared" si="64"/>
        <v>350</v>
      </c>
      <c r="F372" s="160">
        <f t="shared" si="65"/>
        <v>0</v>
      </c>
      <c r="G372" s="158">
        <f t="shared" si="60"/>
        <v>0</v>
      </c>
      <c r="H372" s="157">
        <f t="shared" si="61"/>
        <v>0</v>
      </c>
      <c r="I372" s="156"/>
      <c r="J372" s="159">
        <f t="shared" si="66"/>
        <v>0</v>
      </c>
      <c r="K372" s="158">
        <f t="shared" si="67"/>
        <v>0</v>
      </c>
      <c r="L372" s="157">
        <f t="shared" si="68"/>
        <v>0</v>
      </c>
      <c r="M372" s="156"/>
      <c r="N372" s="155">
        <f t="shared" si="69"/>
        <v>0</v>
      </c>
      <c r="O372" s="154"/>
      <c r="P372" s="142"/>
    </row>
    <row r="373" spans="1:16" x14ac:dyDescent="0.2">
      <c r="A373" s="142"/>
      <c r="B373" s="164"/>
      <c r="C373" s="165">
        <f t="shared" si="62"/>
        <v>2043</v>
      </c>
      <c r="D373" s="162">
        <f t="shared" si="63"/>
        <v>3</v>
      </c>
      <c r="E373" s="161">
        <f t="shared" si="64"/>
        <v>351</v>
      </c>
      <c r="F373" s="160">
        <f t="shared" si="65"/>
        <v>0</v>
      </c>
      <c r="G373" s="158">
        <f t="shared" si="60"/>
        <v>0</v>
      </c>
      <c r="H373" s="157">
        <f t="shared" si="61"/>
        <v>0</v>
      </c>
      <c r="I373" s="156"/>
      <c r="J373" s="159">
        <f t="shared" si="66"/>
        <v>0</v>
      </c>
      <c r="K373" s="158">
        <f t="shared" si="67"/>
        <v>0</v>
      </c>
      <c r="L373" s="157">
        <f t="shared" si="68"/>
        <v>0</v>
      </c>
      <c r="M373" s="156"/>
      <c r="N373" s="155">
        <f t="shared" si="69"/>
        <v>0</v>
      </c>
      <c r="O373" s="154"/>
      <c r="P373" s="142"/>
    </row>
    <row r="374" spans="1:16" x14ac:dyDescent="0.2">
      <c r="A374" s="142"/>
      <c r="B374" s="164"/>
      <c r="C374" s="165">
        <f t="shared" si="62"/>
        <v>2043</v>
      </c>
      <c r="D374" s="162">
        <f t="shared" si="63"/>
        <v>4</v>
      </c>
      <c r="E374" s="161">
        <f t="shared" si="64"/>
        <v>352</v>
      </c>
      <c r="F374" s="160">
        <f t="shared" si="65"/>
        <v>0</v>
      </c>
      <c r="G374" s="158">
        <f t="shared" si="60"/>
        <v>0</v>
      </c>
      <c r="H374" s="157">
        <f t="shared" si="61"/>
        <v>0</v>
      </c>
      <c r="I374" s="156"/>
      <c r="J374" s="159">
        <f t="shared" si="66"/>
        <v>0</v>
      </c>
      <c r="K374" s="158">
        <f t="shared" si="67"/>
        <v>0</v>
      </c>
      <c r="L374" s="157">
        <f t="shared" si="68"/>
        <v>0</v>
      </c>
      <c r="M374" s="156"/>
      <c r="N374" s="155">
        <f t="shared" si="69"/>
        <v>0</v>
      </c>
      <c r="O374" s="154"/>
      <c r="P374" s="142"/>
    </row>
    <row r="375" spans="1:16" x14ac:dyDescent="0.2">
      <c r="A375" s="142"/>
      <c r="B375" s="164"/>
      <c r="C375" s="165">
        <f t="shared" si="62"/>
        <v>2043</v>
      </c>
      <c r="D375" s="162">
        <f t="shared" si="63"/>
        <v>5</v>
      </c>
      <c r="E375" s="161">
        <f t="shared" si="64"/>
        <v>353</v>
      </c>
      <c r="F375" s="160">
        <f t="shared" si="65"/>
        <v>0</v>
      </c>
      <c r="G375" s="158">
        <f t="shared" si="60"/>
        <v>0</v>
      </c>
      <c r="H375" s="157">
        <f t="shared" si="61"/>
        <v>0</v>
      </c>
      <c r="I375" s="156"/>
      <c r="J375" s="159">
        <f t="shared" si="66"/>
        <v>0</v>
      </c>
      <c r="K375" s="158">
        <f t="shared" si="67"/>
        <v>0</v>
      </c>
      <c r="L375" s="157">
        <f t="shared" si="68"/>
        <v>0</v>
      </c>
      <c r="M375" s="156"/>
      <c r="N375" s="155">
        <f t="shared" si="69"/>
        <v>0</v>
      </c>
      <c r="O375" s="154"/>
      <c r="P375" s="142"/>
    </row>
    <row r="376" spans="1:16" x14ac:dyDescent="0.2">
      <c r="A376" s="142"/>
      <c r="B376" s="164"/>
      <c r="C376" s="165">
        <f t="shared" si="62"/>
        <v>2043</v>
      </c>
      <c r="D376" s="162">
        <f t="shared" si="63"/>
        <v>6</v>
      </c>
      <c r="E376" s="161">
        <f t="shared" si="64"/>
        <v>354</v>
      </c>
      <c r="F376" s="160">
        <f t="shared" si="65"/>
        <v>0</v>
      </c>
      <c r="G376" s="158">
        <f t="shared" si="60"/>
        <v>0</v>
      </c>
      <c r="H376" s="157">
        <f t="shared" si="61"/>
        <v>0</v>
      </c>
      <c r="I376" s="156"/>
      <c r="J376" s="159">
        <f t="shared" si="66"/>
        <v>0</v>
      </c>
      <c r="K376" s="158">
        <f t="shared" si="67"/>
        <v>0</v>
      </c>
      <c r="L376" s="157">
        <f t="shared" si="68"/>
        <v>0</v>
      </c>
      <c r="M376" s="156"/>
      <c r="N376" s="155">
        <f t="shared" si="69"/>
        <v>0</v>
      </c>
      <c r="O376" s="154"/>
      <c r="P376" s="142"/>
    </row>
    <row r="377" spans="1:16" x14ac:dyDescent="0.2">
      <c r="A377" s="142"/>
      <c r="B377" s="164"/>
      <c r="C377" s="165">
        <f t="shared" si="62"/>
        <v>2043</v>
      </c>
      <c r="D377" s="162">
        <f t="shared" si="63"/>
        <v>7</v>
      </c>
      <c r="E377" s="161">
        <f t="shared" si="64"/>
        <v>355</v>
      </c>
      <c r="F377" s="160">
        <f t="shared" si="65"/>
        <v>0</v>
      </c>
      <c r="G377" s="158">
        <f t="shared" si="60"/>
        <v>0</v>
      </c>
      <c r="H377" s="157">
        <f t="shared" si="61"/>
        <v>0</v>
      </c>
      <c r="I377" s="156"/>
      <c r="J377" s="159">
        <f t="shared" si="66"/>
        <v>0</v>
      </c>
      <c r="K377" s="158">
        <f t="shared" si="67"/>
        <v>0</v>
      </c>
      <c r="L377" s="157">
        <f t="shared" si="68"/>
        <v>0</v>
      </c>
      <c r="M377" s="156"/>
      <c r="N377" s="155">
        <f t="shared" si="69"/>
        <v>0</v>
      </c>
      <c r="O377" s="154"/>
      <c r="P377" s="142"/>
    </row>
    <row r="378" spans="1:16" x14ac:dyDescent="0.2">
      <c r="A378" s="142"/>
      <c r="B378" s="164"/>
      <c r="C378" s="165">
        <f t="shared" si="62"/>
        <v>2043</v>
      </c>
      <c r="D378" s="162">
        <f t="shared" si="63"/>
        <v>8</v>
      </c>
      <c r="E378" s="161">
        <f t="shared" si="64"/>
        <v>356</v>
      </c>
      <c r="F378" s="160">
        <f t="shared" si="65"/>
        <v>0</v>
      </c>
      <c r="G378" s="158">
        <f t="shared" si="60"/>
        <v>0</v>
      </c>
      <c r="H378" s="157">
        <f t="shared" si="61"/>
        <v>0</v>
      </c>
      <c r="I378" s="156"/>
      <c r="J378" s="159">
        <f t="shared" si="66"/>
        <v>0</v>
      </c>
      <c r="K378" s="158">
        <f t="shared" si="67"/>
        <v>0</v>
      </c>
      <c r="L378" s="157">
        <f t="shared" si="68"/>
        <v>0</v>
      </c>
      <c r="M378" s="156"/>
      <c r="N378" s="155">
        <f t="shared" si="69"/>
        <v>0</v>
      </c>
      <c r="O378" s="154"/>
      <c r="P378" s="142"/>
    </row>
    <row r="379" spans="1:16" x14ac:dyDescent="0.2">
      <c r="A379" s="142"/>
      <c r="B379" s="164"/>
      <c r="C379" s="165">
        <f t="shared" si="62"/>
        <v>2043</v>
      </c>
      <c r="D379" s="162">
        <f t="shared" si="63"/>
        <v>9</v>
      </c>
      <c r="E379" s="161">
        <f t="shared" si="64"/>
        <v>357</v>
      </c>
      <c r="F379" s="160">
        <f t="shared" si="65"/>
        <v>0</v>
      </c>
      <c r="G379" s="158">
        <f t="shared" si="60"/>
        <v>0</v>
      </c>
      <c r="H379" s="157">
        <f t="shared" si="61"/>
        <v>0</v>
      </c>
      <c r="I379" s="156"/>
      <c r="J379" s="159">
        <f t="shared" si="66"/>
        <v>0</v>
      </c>
      <c r="K379" s="158">
        <f t="shared" si="67"/>
        <v>0</v>
      </c>
      <c r="L379" s="157">
        <f t="shared" si="68"/>
        <v>0</v>
      </c>
      <c r="M379" s="156"/>
      <c r="N379" s="155">
        <f t="shared" si="69"/>
        <v>0</v>
      </c>
      <c r="O379" s="154"/>
      <c r="P379" s="142"/>
    </row>
    <row r="380" spans="1:16" x14ac:dyDescent="0.2">
      <c r="A380" s="142"/>
      <c r="B380" s="164"/>
      <c r="C380" s="165">
        <f t="shared" si="62"/>
        <v>2043</v>
      </c>
      <c r="D380" s="162">
        <f t="shared" si="63"/>
        <v>10</v>
      </c>
      <c r="E380" s="161">
        <f t="shared" si="64"/>
        <v>358</v>
      </c>
      <c r="F380" s="160">
        <f t="shared" si="65"/>
        <v>0</v>
      </c>
      <c r="G380" s="158">
        <f t="shared" si="60"/>
        <v>0</v>
      </c>
      <c r="H380" s="157">
        <f t="shared" si="61"/>
        <v>0</v>
      </c>
      <c r="I380" s="156"/>
      <c r="J380" s="159">
        <f t="shared" si="66"/>
        <v>0</v>
      </c>
      <c r="K380" s="158">
        <f t="shared" si="67"/>
        <v>0</v>
      </c>
      <c r="L380" s="157">
        <f t="shared" si="68"/>
        <v>0</v>
      </c>
      <c r="M380" s="156"/>
      <c r="N380" s="155">
        <f t="shared" si="69"/>
        <v>0</v>
      </c>
      <c r="O380" s="154"/>
      <c r="P380" s="142"/>
    </row>
    <row r="381" spans="1:16" x14ac:dyDescent="0.2">
      <c r="A381" s="142"/>
      <c r="B381" s="164"/>
      <c r="C381" s="165">
        <f t="shared" si="62"/>
        <v>2043</v>
      </c>
      <c r="D381" s="162">
        <f t="shared" si="63"/>
        <v>11</v>
      </c>
      <c r="E381" s="161">
        <f t="shared" si="64"/>
        <v>359</v>
      </c>
      <c r="F381" s="160">
        <f t="shared" si="65"/>
        <v>0</v>
      </c>
      <c r="G381" s="158">
        <f t="shared" si="60"/>
        <v>0</v>
      </c>
      <c r="H381" s="157">
        <f t="shared" si="61"/>
        <v>0</v>
      </c>
      <c r="I381" s="156"/>
      <c r="J381" s="159">
        <f t="shared" si="66"/>
        <v>0</v>
      </c>
      <c r="K381" s="158">
        <f t="shared" si="67"/>
        <v>0</v>
      </c>
      <c r="L381" s="157">
        <f t="shared" si="68"/>
        <v>0</v>
      </c>
      <c r="M381" s="156"/>
      <c r="N381" s="155">
        <f t="shared" si="69"/>
        <v>0</v>
      </c>
      <c r="O381" s="154"/>
      <c r="P381" s="142"/>
    </row>
    <row r="382" spans="1:16" x14ac:dyDescent="0.2">
      <c r="A382" s="142"/>
      <c r="B382" s="164"/>
      <c r="C382" s="165">
        <f t="shared" si="62"/>
        <v>2043</v>
      </c>
      <c r="D382" s="162">
        <f t="shared" si="63"/>
        <v>12</v>
      </c>
      <c r="E382" s="161">
        <f t="shared" si="64"/>
        <v>360</v>
      </c>
      <c r="F382" s="160">
        <f t="shared" si="65"/>
        <v>0</v>
      </c>
      <c r="G382" s="158">
        <f t="shared" si="60"/>
        <v>0</v>
      </c>
      <c r="H382" s="157">
        <f t="shared" si="61"/>
        <v>0</v>
      </c>
      <c r="I382" s="156"/>
      <c r="J382" s="159">
        <f t="shared" si="66"/>
        <v>0</v>
      </c>
      <c r="K382" s="158">
        <f t="shared" si="67"/>
        <v>0</v>
      </c>
      <c r="L382" s="157">
        <f t="shared" si="68"/>
        <v>0</v>
      </c>
      <c r="M382" s="156"/>
      <c r="N382" s="155">
        <f t="shared" si="69"/>
        <v>0</v>
      </c>
      <c r="O382" s="154"/>
      <c r="P382" s="142"/>
    </row>
    <row r="383" spans="1:16" x14ac:dyDescent="0.2">
      <c r="A383" s="142"/>
      <c r="B383" s="164"/>
      <c r="C383" s="163"/>
      <c r="D383" s="162"/>
      <c r="E383" s="161"/>
      <c r="F383" s="160"/>
      <c r="G383" s="158"/>
      <c r="H383" s="157"/>
      <c r="I383" s="156"/>
      <c r="J383" s="159"/>
      <c r="K383" s="158"/>
      <c r="L383" s="157"/>
      <c r="M383" s="156"/>
      <c r="N383" s="155"/>
      <c r="O383" s="154"/>
      <c r="P383" s="142"/>
    </row>
    <row r="384" spans="1:16" ht="13.5" thickBot="1" x14ac:dyDescent="0.25">
      <c r="A384" s="142"/>
      <c r="B384" s="153"/>
      <c r="C384" s="146"/>
      <c r="D384" s="152"/>
      <c r="E384" s="151"/>
      <c r="F384" s="150"/>
      <c r="G384" s="148"/>
      <c r="H384" s="147"/>
      <c r="I384" s="146"/>
      <c r="J384" s="149"/>
      <c r="K384" s="148"/>
      <c r="L384" s="147"/>
      <c r="M384" s="146"/>
      <c r="N384" s="145"/>
      <c r="O384" s="144"/>
      <c r="P384" s="142"/>
    </row>
    <row r="385" spans="1:16" ht="13.5" thickTop="1" x14ac:dyDescent="0.2">
      <c r="A385" s="142"/>
      <c r="B385" s="142"/>
      <c r="C385" s="142"/>
      <c r="D385" s="143"/>
      <c r="E385" s="142"/>
      <c r="F385" s="142"/>
      <c r="G385" s="142"/>
      <c r="H385" s="142"/>
      <c r="I385" s="142"/>
      <c r="J385" s="142"/>
      <c r="K385" s="142"/>
      <c r="L385" s="142"/>
      <c r="M385" s="142"/>
      <c r="N385" s="142"/>
      <c r="O385" s="142"/>
      <c r="P385" s="142"/>
    </row>
  </sheetData>
  <mergeCells count="4">
    <mergeCell ref="C4:N4"/>
    <mergeCell ref="F7:H7"/>
    <mergeCell ref="F17:H17"/>
    <mergeCell ref="J17:L17"/>
  </mergeCells>
  <pageMargins left="0.25" right="0" top="0.25" bottom="0.75" header="0.5" footer="0.5"/>
  <pageSetup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Financial Assumptions</vt:lpstr>
      <vt:lpstr>Investment Expense Breakdown</vt:lpstr>
      <vt:lpstr>Personnel Plan</vt:lpstr>
      <vt:lpstr>Sales Forecast</vt:lpstr>
      <vt:lpstr>Profit &amp; Loss Statement</vt:lpstr>
      <vt:lpstr>Cash Flow Statement</vt:lpstr>
      <vt:lpstr>Balance Sheet</vt:lpstr>
      <vt:lpstr>Amortization Table</vt:lpstr>
      <vt:lpstr>Sheet10</vt:lpstr>
      <vt:lpstr>Sheet11</vt:lpstr>
      <vt:lpstr>'Sales Forecast'!OLE_LINK1</vt:lpstr>
      <vt:lpstr>'Amortization Table'!Print_Area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castillo</dc:creator>
  <cp:lastModifiedBy>omar castillo</cp:lastModifiedBy>
  <cp:lastPrinted>2015-06-29T20:21:55Z</cp:lastPrinted>
  <dcterms:created xsi:type="dcterms:W3CDTF">2014-03-30T17:46:48Z</dcterms:created>
  <dcterms:modified xsi:type="dcterms:W3CDTF">2015-07-06T20:33:03Z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1835596731</vt:i4>
  </property>
  <property fmtid="{D5CDD505-2E9C-101B-9397-08002B2CF9AE}" pid="3" name="_NewReviewCycle">
    <vt:lpwstr/>
  </property>
  <property fmtid="{D5CDD505-2E9C-101B-9397-08002B2CF9AE}" pid="4" name="_EmailSubject">
    <vt:lpwstr>Website info</vt:lpwstr>
  </property>
  <property fmtid="{D5CDD505-2E9C-101B-9397-08002B2CF9AE}" pid="5" name="_AuthorEmail">
    <vt:lpwstr>omar@belizeinvest.org.bz</vt:lpwstr>
  </property>
  <property fmtid="{D5CDD505-2E9C-101B-9397-08002B2CF9AE}" pid="6" name="_AuthorEmailDisplayName">
    <vt:lpwstr>Omar Castillo</vt:lpwstr>
  </property>
</Properties>
</file>